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9732" tabRatio="458" activeTab="2"/>
  </bookViews>
  <sheets>
    <sheet name="туризм" sheetId="1" r:id="rId1"/>
    <sheet name="краєзнавство" sheetId="2" r:id="rId2"/>
    <sheet name="сума" sheetId="3" r:id="rId3"/>
  </sheets>
  <definedNames/>
  <calcPr fullCalcOnLoad="1"/>
</workbook>
</file>

<file path=xl/sharedStrings.xml><?xml version="1.0" encoding="utf-8"?>
<sst xmlns="http://schemas.openxmlformats.org/spreadsheetml/2006/main" count="287" uniqueCount="79">
  <si>
    <t>Район, місто</t>
  </si>
  <si>
    <t>«Моя Батьківщина – Україна»</t>
  </si>
  <si>
    <t>«Мій рідний край»</t>
  </si>
  <si>
    <t>«Історія міст і сіл України»</t>
  </si>
  <si>
    <t>«Сокіл» («Джура»)</t>
  </si>
  <si>
    <t>Музеї</t>
  </si>
  <si>
    <t>Гуртки</t>
  </si>
  <si>
    <t>Краєзнавча олімпіада</t>
  </si>
  <si>
    <t>Обласний етап</t>
  </si>
  <si>
    <t>Всеукр. етап</t>
  </si>
  <si>
    <t>М</t>
  </si>
  <si>
    <t>Б</t>
  </si>
  <si>
    <t>р/з</t>
  </si>
  <si>
    <t>г/ш</t>
  </si>
  <si>
    <t>Вижницький</t>
  </si>
  <si>
    <t>-</t>
  </si>
  <si>
    <t>н/у</t>
  </si>
  <si>
    <t>2/0</t>
  </si>
  <si>
    <t>Герцаївський</t>
  </si>
  <si>
    <t>4/0</t>
  </si>
  <si>
    <t>Глибоцький</t>
  </si>
  <si>
    <t>1у</t>
  </si>
  <si>
    <t>Заставнівський</t>
  </si>
  <si>
    <t>Кельменецький</t>
  </si>
  <si>
    <t>1/0</t>
  </si>
  <si>
    <t>Кіцманський</t>
  </si>
  <si>
    <t>Новоселицький</t>
  </si>
  <si>
    <t>2у</t>
  </si>
  <si>
    <t>Путильський</t>
  </si>
  <si>
    <t>Сокирянський</t>
  </si>
  <si>
    <t>6/0</t>
  </si>
  <si>
    <t>Сторожинецький</t>
  </si>
  <si>
    <t>У</t>
  </si>
  <si>
    <t>5/0</t>
  </si>
  <si>
    <t>Хотинський</t>
  </si>
  <si>
    <t>м. Новодністровськ</t>
  </si>
  <si>
    <t>м.Чернівці</t>
  </si>
  <si>
    <t>1п</t>
  </si>
  <si>
    <t>4/1</t>
  </si>
  <si>
    <t>7/1</t>
  </si>
  <si>
    <t>5/1</t>
  </si>
  <si>
    <t>11/1</t>
  </si>
  <si>
    <t>7/3</t>
  </si>
  <si>
    <t>Всього обласні</t>
  </si>
  <si>
    <t>місце</t>
  </si>
  <si>
    <t>Спортивне орієнтування</t>
  </si>
  <si>
    <t>Спортивний туризм</t>
  </si>
  <si>
    <t>Чемпіонат України з туристських спортивних походів</t>
  </si>
  <si>
    <t>Конкурс звітів головних суддів</t>
  </si>
  <si>
    <t>Туристський зліт педагогічних працівників. Обласний етап</t>
  </si>
  <si>
    <t>Парки Буковини</t>
  </si>
  <si>
    <t>Підсніжник</t>
  </si>
  <si>
    <t>Водний туризм</t>
  </si>
  <si>
    <t>Пішохідний туризм</t>
  </si>
  <si>
    <t>Велотуризм</t>
  </si>
  <si>
    <t>ІІ-1</t>
  </si>
  <si>
    <t>зн</t>
  </si>
  <si>
    <t>Новодністровськ</t>
  </si>
  <si>
    <t>м. Чернівці</t>
  </si>
  <si>
    <t>І-8 ІІ-1</t>
  </si>
  <si>
    <t>І-2 ІІ-1</t>
  </si>
  <si>
    <t>туризм</t>
  </si>
  <si>
    <t>область</t>
  </si>
  <si>
    <t>сума</t>
  </si>
  <si>
    <t>ДОНМС</t>
  </si>
  <si>
    <t>область+всеукраїнські</t>
  </si>
  <si>
    <t>край</t>
  </si>
  <si>
    <t>1-2, 2-1</t>
  </si>
  <si>
    <t>підсумок по обласним заходам</t>
  </si>
  <si>
    <t>підсумок по обласним + всеукр. заходам</t>
  </si>
  <si>
    <t>Всього з всеукр.</t>
  </si>
  <si>
    <t>3п, 1у</t>
  </si>
  <si>
    <t>не участь</t>
  </si>
  <si>
    <t>зняття</t>
  </si>
  <si>
    <t>Б1</t>
  </si>
  <si>
    <t>Б2</t>
  </si>
  <si>
    <t>бали 1</t>
  </si>
  <si>
    <t>бали 2</t>
  </si>
  <si>
    <t>Краєзнавчий зліт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</si>
</sst>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justify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4.00390625" style="0" customWidth="1"/>
    <col min="4" max="4" width="4.375" style="0" customWidth="1"/>
    <col min="5" max="5" width="4.25390625" style="0" customWidth="1"/>
    <col min="6" max="6" width="4.75390625" style="0" customWidth="1"/>
    <col min="7" max="7" width="4.625" style="0" customWidth="1"/>
    <col min="8" max="8" width="4.25390625" style="0" customWidth="1"/>
    <col min="9" max="9" width="4.50390625" style="0" customWidth="1"/>
    <col min="10" max="10" width="4.625" style="0" customWidth="1"/>
    <col min="11" max="11" width="4.50390625" style="0" customWidth="1"/>
    <col min="12" max="12" width="4.375" style="0" customWidth="1"/>
    <col min="13" max="13" width="4.625" style="0" customWidth="1"/>
    <col min="14" max="14" width="4.875" style="0" customWidth="1"/>
    <col min="15" max="16" width="4.375" style="0" customWidth="1"/>
    <col min="17" max="17" width="4.625" style="0" customWidth="1"/>
    <col min="18" max="18" width="4.75390625" style="0" customWidth="1"/>
    <col min="19" max="20" width="4.375" style="0" customWidth="1"/>
    <col min="21" max="21" width="6.50390625" style="0" customWidth="1"/>
    <col min="22" max="22" width="5.375" style="0" customWidth="1"/>
    <col min="23" max="23" width="5.75390625" style="0" customWidth="1"/>
    <col min="24" max="24" width="6.125" style="2" customWidth="1"/>
  </cols>
  <sheetData>
    <row r="1" spans="1:24" ht="39" customHeight="1">
      <c r="A1" s="94"/>
      <c r="B1" s="97" t="s">
        <v>0</v>
      </c>
      <c r="C1" s="91" t="s">
        <v>45</v>
      </c>
      <c r="D1" s="92"/>
      <c r="E1" s="92"/>
      <c r="F1" s="93"/>
      <c r="G1" s="100" t="s">
        <v>46</v>
      </c>
      <c r="H1" s="92"/>
      <c r="I1" s="92"/>
      <c r="J1" s="92"/>
      <c r="K1" s="92"/>
      <c r="L1" s="97"/>
      <c r="M1" s="91" t="s">
        <v>47</v>
      </c>
      <c r="N1" s="92"/>
      <c r="O1" s="92"/>
      <c r="P1" s="93"/>
      <c r="Q1" s="100" t="s">
        <v>48</v>
      </c>
      <c r="R1" s="97"/>
      <c r="S1" s="113" t="s">
        <v>49</v>
      </c>
      <c r="T1" s="114"/>
      <c r="U1" s="107" t="s">
        <v>68</v>
      </c>
      <c r="V1" s="104"/>
      <c r="W1" s="103" t="s">
        <v>69</v>
      </c>
      <c r="X1" s="104"/>
    </row>
    <row r="2" spans="1:24" ht="100.5" customHeight="1">
      <c r="A2" s="95"/>
      <c r="B2" s="98"/>
      <c r="C2" s="109" t="s">
        <v>50</v>
      </c>
      <c r="D2" s="101"/>
      <c r="E2" s="101" t="s">
        <v>51</v>
      </c>
      <c r="F2" s="110"/>
      <c r="G2" s="111" t="s">
        <v>52</v>
      </c>
      <c r="H2" s="101"/>
      <c r="I2" s="101" t="s">
        <v>53</v>
      </c>
      <c r="J2" s="101"/>
      <c r="K2" s="101" t="s">
        <v>54</v>
      </c>
      <c r="L2" s="102"/>
      <c r="M2" s="117" t="s">
        <v>8</v>
      </c>
      <c r="N2" s="118"/>
      <c r="O2" s="118" t="s">
        <v>9</v>
      </c>
      <c r="P2" s="119"/>
      <c r="Q2" s="112"/>
      <c r="R2" s="98"/>
      <c r="S2" s="115"/>
      <c r="T2" s="116"/>
      <c r="U2" s="108"/>
      <c r="V2" s="106"/>
      <c r="W2" s="105"/>
      <c r="X2" s="106"/>
    </row>
    <row r="3" spans="1:24" ht="13.5" thickBot="1">
      <c r="A3" s="96"/>
      <c r="B3" s="99"/>
      <c r="C3" s="12" t="s">
        <v>10</v>
      </c>
      <c r="D3" s="11" t="s">
        <v>75</v>
      </c>
      <c r="E3" s="11" t="s">
        <v>10</v>
      </c>
      <c r="F3" s="15" t="s">
        <v>75</v>
      </c>
      <c r="G3" s="10" t="s">
        <v>10</v>
      </c>
      <c r="H3" s="11" t="s">
        <v>75</v>
      </c>
      <c r="I3" s="11" t="s">
        <v>10</v>
      </c>
      <c r="J3" s="11" t="s">
        <v>75</v>
      </c>
      <c r="K3" s="11" t="s">
        <v>10</v>
      </c>
      <c r="L3" s="18" t="s">
        <v>75</v>
      </c>
      <c r="M3" s="12" t="s">
        <v>10</v>
      </c>
      <c r="N3" s="11" t="s">
        <v>75</v>
      </c>
      <c r="O3" s="11" t="s">
        <v>10</v>
      </c>
      <c r="P3" s="15" t="s">
        <v>11</v>
      </c>
      <c r="Q3" s="10" t="s">
        <v>10</v>
      </c>
      <c r="R3" s="18" t="s">
        <v>75</v>
      </c>
      <c r="S3" s="23" t="s">
        <v>10</v>
      </c>
      <c r="T3" s="24" t="s">
        <v>75</v>
      </c>
      <c r="U3" s="10" t="s">
        <v>11</v>
      </c>
      <c r="V3" s="18" t="s">
        <v>10</v>
      </c>
      <c r="W3" s="27" t="s">
        <v>11</v>
      </c>
      <c r="X3" s="28" t="s">
        <v>10</v>
      </c>
    </row>
    <row r="4" spans="1:25" ht="24" customHeight="1">
      <c r="A4" s="61">
        <v>1</v>
      </c>
      <c r="B4" s="39" t="s">
        <v>14</v>
      </c>
      <c r="C4" s="37">
        <v>12</v>
      </c>
      <c r="D4" s="34">
        <f>IF(C4="зн",$E$33,(IF(C4="н/у",$E$34,CHOOSE(C4,$E$20,$E$21,$E$22,$E$23,$E$24,$E$25,$E$26,$E$27,$E$28,$E$29,$E$30,$E$31,$E$32,))))</f>
        <v>10</v>
      </c>
      <c r="E4" s="34">
        <v>7</v>
      </c>
      <c r="F4" s="34">
        <f>IF(E4="зн",$E$33,(IF(E4="н/у",$E$34,CHOOSE(E4,$E$20,$E$21,$E$22,$E$23,$E$24,$E$25,$E$26,$E$27,$E$28,$E$29,$E$30,$E$31,$E$32,))))</f>
        <v>15</v>
      </c>
      <c r="G4" s="33" t="s">
        <v>16</v>
      </c>
      <c r="H4" s="34">
        <f>IF(G4="зн",$E$33,(IF(G4="н/у",$E$34,CHOOSE(G4,$E$20,$E$21,$E$22,$E$23,$E$24,$E$25,$E$26,$E$27,$E$28,$E$29,$E$30,$E$31,$E$32,))))</f>
        <v>-5</v>
      </c>
      <c r="I4" s="34">
        <v>10</v>
      </c>
      <c r="J4" s="34">
        <f>IF(I4="зн",$E$33,(IF(I4="н/у",$E$34,CHOOSE(I4,$E$20,$E$21,$E$22,$E$23,$E$24,$E$25,$E$26,$E$27,$E$28,$E$29,$E$30,$E$31,$E$32,))))</f>
        <v>12</v>
      </c>
      <c r="K4" s="34" t="s">
        <v>16</v>
      </c>
      <c r="L4" s="43">
        <f>IF(K4="зн",$D$33,(IF(K4="н/у",$D$34,CHOOSE(K4,$D$20,$D$21,$D$22,$D$23,$D$24,$D$25,$D$26,$D$27,$D$28,$D$29,$D$30,$D$31,$D$32,))))</f>
        <v>-5</v>
      </c>
      <c r="M4" s="37">
        <v>9</v>
      </c>
      <c r="N4" s="34">
        <f>IF(M4="зн",$E$33,(IF(M4="н/у",$E$34,CHOOSE(M4,$E$20,$E$21,$E$22,$E$23,$E$24,$E$25,$E$26,$E$27,$E$28,$E$29,$E$30,$E$31,$E$32,))))</f>
        <v>13</v>
      </c>
      <c r="O4" s="34" t="s">
        <v>15</v>
      </c>
      <c r="P4" s="42" t="s">
        <v>15</v>
      </c>
      <c r="Q4" s="33" t="s">
        <v>16</v>
      </c>
      <c r="R4" s="34">
        <f>IF(Q4="зн",$E$33,(IF(Q4="н/у",$E$34,CHOOSE(Q4,$E$20,$E$21,$E$22,$E$23,$E$24,$E$25,$E$26,$E$27,$E$28,$E$29,$E$30,$E$31,$E$32,))))</f>
        <v>-5</v>
      </c>
      <c r="S4" s="37" t="s">
        <v>16</v>
      </c>
      <c r="T4" s="34">
        <f>IF(S4="зн",$E$33,(IF(S4="н/у",$E$34,CHOOSE(S4,$E$20,$E$21,$E$22,$E$23,$E$24,$E$25,$E$26,$E$27,$E$28,$E$29,$E$30,$E$31,$E$32,))))</f>
        <v>-5</v>
      </c>
      <c r="U4" s="33">
        <f aca="true" t="shared" si="0" ref="U4:U16">SUM(D4,F4,H4,J4,L4,N4,R4,T4)</f>
        <v>30</v>
      </c>
      <c r="V4" s="43">
        <v>11</v>
      </c>
      <c r="W4" s="54">
        <f aca="true" t="shared" si="1" ref="W4:W16">SUM(D4,F4,H4,J4,L4,N4,P4,R4,T4)</f>
        <v>30</v>
      </c>
      <c r="X4" s="53">
        <v>11</v>
      </c>
      <c r="Y4" s="2"/>
    </row>
    <row r="5" spans="1:25" ht="24" customHeight="1">
      <c r="A5" s="6">
        <v>2</v>
      </c>
      <c r="B5" s="40" t="s">
        <v>18</v>
      </c>
      <c r="C5" s="13">
        <v>13</v>
      </c>
      <c r="D5" s="34">
        <f aca="true" t="shared" si="2" ref="D5:D16">IF(C5="зн",$E$33,(IF(C5="н/у",$E$34,CHOOSE(C5,$E$20,$E$21,$E$22,$E$23,$E$24,$E$25,$E$26,$E$27,$E$28,$E$29,$E$30,$E$31,$E$32,))))</f>
        <v>9</v>
      </c>
      <c r="E5" s="5">
        <v>10</v>
      </c>
      <c r="F5" s="34">
        <f aca="true" t="shared" si="3" ref="F5:F16">IF(E5="зн",$E$33,(IF(E5="н/у",$E$34,CHOOSE(E5,$E$20,$E$21,$E$22,$E$23,$E$24,$E$25,$E$26,$E$27,$E$28,$E$29,$E$30,$E$31,$E$32,))))</f>
        <v>12</v>
      </c>
      <c r="G5" s="19" t="s">
        <v>16</v>
      </c>
      <c r="H5" s="34">
        <f aca="true" t="shared" si="4" ref="H5:H16">IF(G5="зн",$E$33,(IF(G5="н/у",$E$34,CHOOSE(G5,$E$20,$E$21,$E$22,$E$23,$E$24,$E$25,$E$26,$E$27,$E$28,$E$29,$E$30,$E$31,$E$32,))))</f>
        <v>-5</v>
      </c>
      <c r="I5" s="5">
        <v>8</v>
      </c>
      <c r="J5" s="34">
        <f aca="true" t="shared" si="5" ref="J5:J16">IF(I5="зн",$E$33,(IF(I5="н/у",$E$34,CHOOSE(I5,$E$20,$E$21,$E$22,$E$23,$E$24,$E$25,$E$26,$E$27,$E$28,$E$29,$E$30,$E$31,$E$32,))))</f>
        <v>14</v>
      </c>
      <c r="K5" s="5">
        <v>8</v>
      </c>
      <c r="L5" s="43">
        <f aca="true" t="shared" si="6" ref="L5:L16">IF(K5="зн",$D$33,(IF(K5="н/у",$D$34,CHOOSE(K5,$D$20,$D$21,$D$22,$D$23,$D$24,$D$25,$D$26,$D$27,$D$28,$D$29,$D$30,$D$31,$D$32,))))</f>
        <v>6</v>
      </c>
      <c r="M5" s="13">
        <v>5</v>
      </c>
      <c r="N5" s="34">
        <f aca="true" t="shared" si="7" ref="N5:N16">IF(M5="зн",$E$33,(IF(M5="н/у",$E$34,CHOOSE(M5,$E$20,$E$21,$E$22,$E$23,$E$24,$E$25,$E$26,$E$27,$E$28,$E$29,$E$30,$E$31,$E$32,))))</f>
        <v>17</v>
      </c>
      <c r="O5" s="5" t="s">
        <v>15</v>
      </c>
      <c r="P5" s="16" t="s">
        <v>15</v>
      </c>
      <c r="Q5" s="19" t="s">
        <v>56</v>
      </c>
      <c r="R5" s="34">
        <f aca="true" t="shared" si="8" ref="R5:R15">IF(Q5="зн",$E$33,(IF(Q5="н/у",$E$34,CHOOSE(Q5,$E$20,$E$21,$E$22,$E$23,$E$24,$E$25,$E$26,$E$27,$E$28,$E$29,$E$30,$E$31,$E$32,))))</f>
        <v>0</v>
      </c>
      <c r="S5" s="13" t="s">
        <v>16</v>
      </c>
      <c r="T5" s="34">
        <f aca="true" t="shared" si="9" ref="T5:T15">IF(S5="зн",$E$33,(IF(S5="н/у",$E$34,CHOOSE(S5,$E$20,$E$21,$E$22,$E$23,$E$24,$E$25,$E$26,$E$27,$E$28,$E$29,$E$30,$E$31,$E$32,))))</f>
        <v>-5</v>
      </c>
      <c r="U5" s="19">
        <f t="shared" si="0"/>
        <v>48</v>
      </c>
      <c r="V5" s="20">
        <v>9</v>
      </c>
      <c r="W5" s="25">
        <f t="shared" si="1"/>
        <v>48</v>
      </c>
      <c r="X5" s="7">
        <v>9</v>
      </c>
      <c r="Y5" s="2"/>
    </row>
    <row r="6" spans="1:25" ht="24" customHeight="1">
      <c r="A6" s="6">
        <v>3</v>
      </c>
      <c r="B6" s="40" t="s">
        <v>20</v>
      </c>
      <c r="C6" s="13">
        <v>3</v>
      </c>
      <c r="D6" s="34">
        <f t="shared" si="2"/>
        <v>20</v>
      </c>
      <c r="E6" s="5">
        <v>3</v>
      </c>
      <c r="F6" s="34">
        <f t="shared" si="3"/>
        <v>20</v>
      </c>
      <c r="G6" s="19">
        <v>1</v>
      </c>
      <c r="H6" s="34">
        <f t="shared" si="4"/>
        <v>25</v>
      </c>
      <c r="I6" s="5">
        <v>1</v>
      </c>
      <c r="J6" s="34">
        <f t="shared" si="5"/>
        <v>25</v>
      </c>
      <c r="K6" s="5">
        <v>2</v>
      </c>
      <c r="L6" s="43">
        <f t="shared" si="6"/>
        <v>14</v>
      </c>
      <c r="M6" s="13">
        <v>1</v>
      </c>
      <c r="N6" s="34">
        <f t="shared" si="7"/>
        <v>25</v>
      </c>
      <c r="O6" s="5" t="s">
        <v>59</v>
      </c>
      <c r="P6" s="16">
        <v>43</v>
      </c>
      <c r="Q6" s="19">
        <v>1</v>
      </c>
      <c r="R6" s="34">
        <f t="shared" si="8"/>
        <v>25</v>
      </c>
      <c r="S6" s="13">
        <v>1</v>
      </c>
      <c r="T6" s="34">
        <f t="shared" si="9"/>
        <v>25</v>
      </c>
      <c r="U6" s="19">
        <f t="shared" si="0"/>
        <v>179</v>
      </c>
      <c r="V6" s="20">
        <v>1</v>
      </c>
      <c r="W6" s="25">
        <f t="shared" si="1"/>
        <v>222</v>
      </c>
      <c r="X6" s="7">
        <v>1</v>
      </c>
      <c r="Y6" s="2"/>
    </row>
    <row r="7" spans="1:25" ht="24" customHeight="1">
      <c r="A7" s="6">
        <v>4</v>
      </c>
      <c r="B7" s="40" t="s">
        <v>22</v>
      </c>
      <c r="C7" s="13">
        <v>4</v>
      </c>
      <c r="D7" s="34">
        <f t="shared" si="2"/>
        <v>18</v>
      </c>
      <c r="E7" s="5">
        <v>11</v>
      </c>
      <c r="F7" s="34">
        <f t="shared" si="3"/>
        <v>11</v>
      </c>
      <c r="G7" s="19" t="s">
        <v>16</v>
      </c>
      <c r="H7" s="34">
        <f t="shared" si="4"/>
        <v>-5</v>
      </c>
      <c r="I7" s="5">
        <v>5</v>
      </c>
      <c r="J7" s="34">
        <f t="shared" si="5"/>
        <v>17</v>
      </c>
      <c r="K7" s="5">
        <v>5</v>
      </c>
      <c r="L7" s="43">
        <f t="shared" si="6"/>
        <v>9</v>
      </c>
      <c r="M7" s="13" t="s">
        <v>56</v>
      </c>
      <c r="N7" s="34">
        <f t="shared" si="7"/>
        <v>0</v>
      </c>
      <c r="O7" s="5" t="s">
        <v>15</v>
      </c>
      <c r="P7" s="16" t="s">
        <v>15</v>
      </c>
      <c r="Q7" s="19" t="s">
        <v>16</v>
      </c>
      <c r="R7" s="34">
        <f t="shared" si="8"/>
        <v>-5</v>
      </c>
      <c r="S7" s="13">
        <v>8</v>
      </c>
      <c r="T7" s="34">
        <f t="shared" si="9"/>
        <v>14</v>
      </c>
      <c r="U7" s="19">
        <f t="shared" si="0"/>
        <v>59</v>
      </c>
      <c r="V7" s="20">
        <v>8</v>
      </c>
      <c r="W7" s="25">
        <f t="shared" si="1"/>
        <v>59</v>
      </c>
      <c r="X7" s="7">
        <v>8</v>
      </c>
      <c r="Y7" s="1"/>
    </row>
    <row r="8" spans="1:25" ht="24" customHeight="1">
      <c r="A8" s="6">
        <v>5</v>
      </c>
      <c r="B8" s="40" t="s">
        <v>23</v>
      </c>
      <c r="C8" s="13">
        <v>10</v>
      </c>
      <c r="D8" s="34">
        <f t="shared" si="2"/>
        <v>12</v>
      </c>
      <c r="E8" s="5">
        <v>9</v>
      </c>
      <c r="F8" s="34">
        <f t="shared" si="3"/>
        <v>13</v>
      </c>
      <c r="G8" s="19">
        <v>7</v>
      </c>
      <c r="H8" s="34">
        <f t="shared" si="4"/>
        <v>15</v>
      </c>
      <c r="I8" s="5">
        <v>7</v>
      </c>
      <c r="J8" s="34">
        <f t="shared" si="5"/>
        <v>15</v>
      </c>
      <c r="K8" s="5">
        <v>7</v>
      </c>
      <c r="L8" s="43">
        <f t="shared" si="6"/>
        <v>7</v>
      </c>
      <c r="M8" s="13">
        <v>8</v>
      </c>
      <c r="N8" s="34">
        <f t="shared" si="7"/>
        <v>14</v>
      </c>
      <c r="O8" s="5" t="s">
        <v>15</v>
      </c>
      <c r="P8" s="16" t="s">
        <v>15</v>
      </c>
      <c r="Q8" s="19" t="s">
        <v>16</v>
      </c>
      <c r="R8" s="34">
        <f t="shared" si="8"/>
        <v>-5</v>
      </c>
      <c r="S8" s="13">
        <v>6</v>
      </c>
      <c r="T8" s="34">
        <f t="shared" si="9"/>
        <v>16</v>
      </c>
      <c r="U8" s="19">
        <f t="shared" si="0"/>
        <v>87</v>
      </c>
      <c r="V8" s="20">
        <v>7</v>
      </c>
      <c r="W8" s="25">
        <f t="shared" si="1"/>
        <v>87</v>
      </c>
      <c r="X8" s="7">
        <v>7</v>
      </c>
      <c r="Y8" s="1"/>
    </row>
    <row r="9" spans="1:25" ht="24" customHeight="1">
      <c r="A9" s="6">
        <v>6</v>
      </c>
      <c r="B9" s="40" t="s">
        <v>25</v>
      </c>
      <c r="C9" s="13">
        <v>11</v>
      </c>
      <c r="D9" s="34">
        <f t="shared" si="2"/>
        <v>11</v>
      </c>
      <c r="E9" s="5">
        <v>12</v>
      </c>
      <c r="F9" s="34">
        <f t="shared" si="3"/>
        <v>10</v>
      </c>
      <c r="G9" s="19" t="s">
        <v>16</v>
      </c>
      <c r="H9" s="34">
        <f t="shared" si="4"/>
        <v>-5</v>
      </c>
      <c r="I9" s="5">
        <v>11</v>
      </c>
      <c r="J9" s="34">
        <f t="shared" si="5"/>
        <v>11</v>
      </c>
      <c r="K9" s="5" t="s">
        <v>16</v>
      </c>
      <c r="L9" s="43">
        <f t="shared" si="6"/>
        <v>-5</v>
      </c>
      <c r="M9" s="13" t="s">
        <v>56</v>
      </c>
      <c r="N9" s="34">
        <f t="shared" si="7"/>
        <v>0</v>
      </c>
      <c r="O9" s="5" t="s">
        <v>15</v>
      </c>
      <c r="P9" s="16" t="s">
        <v>15</v>
      </c>
      <c r="Q9" s="19" t="s">
        <v>16</v>
      </c>
      <c r="R9" s="34">
        <f t="shared" si="8"/>
        <v>-5</v>
      </c>
      <c r="S9" s="13">
        <v>5</v>
      </c>
      <c r="T9" s="34">
        <f t="shared" si="9"/>
        <v>17</v>
      </c>
      <c r="U9" s="19">
        <f t="shared" si="0"/>
        <v>34</v>
      </c>
      <c r="V9" s="20">
        <v>10</v>
      </c>
      <c r="W9" s="25">
        <f t="shared" si="1"/>
        <v>34</v>
      </c>
      <c r="X9" s="7">
        <v>10</v>
      </c>
      <c r="Y9" s="1"/>
    </row>
    <row r="10" spans="1:25" ht="24" customHeight="1">
      <c r="A10" s="6">
        <v>7</v>
      </c>
      <c r="B10" s="40" t="s">
        <v>26</v>
      </c>
      <c r="C10" s="13">
        <v>2</v>
      </c>
      <c r="D10" s="34">
        <f t="shared" si="2"/>
        <v>22</v>
      </c>
      <c r="E10" s="5">
        <v>2</v>
      </c>
      <c r="F10" s="34">
        <f t="shared" si="3"/>
        <v>22</v>
      </c>
      <c r="G10" s="19">
        <v>2</v>
      </c>
      <c r="H10" s="34">
        <f t="shared" si="4"/>
        <v>22</v>
      </c>
      <c r="I10" s="5">
        <v>6</v>
      </c>
      <c r="J10" s="34">
        <f t="shared" si="5"/>
        <v>16</v>
      </c>
      <c r="K10" s="5">
        <v>1</v>
      </c>
      <c r="L10" s="43">
        <f t="shared" si="6"/>
        <v>17</v>
      </c>
      <c r="M10" s="13">
        <v>4</v>
      </c>
      <c r="N10" s="34">
        <f t="shared" si="7"/>
        <v>18</v>
      </c>
      <c r="O10" s="5" t="s">
        <v>55</v>
      </c>
      <c r="P10" s="16">
        <v>5</v>
      </c>
      <c r="Q10" s="19">
        <v>2</v>
      </c>
      <c r="R10" s="34">
        <f t="shared" si="8"/>
        <v>22</v>
      </c>
      <c r="S10" s="13">
        <v>2</v>
      </c>
      <c r="T10" s="34">
        <f t="shared" si="9"/>
        <v>22</v>
      </c>
      <c r="U10" s="19">
        <f t="shared" si="0"/>
        <v>161</v>
      </c>
      <c r="V10" s="20">
        <v>2</v>
      </c>
      <c r="W10" s="25">
        <f t="shared" si="1"/>
        <v>166</v>
      </c>
      <c r="X10" s="7">
        <v>2</v>
      </c>
      <c r="Y10" s="2"/>
    </row>
    <row r="11" spans="1:25" ht="24" customHeight="1">
      <c r="A11" s="6">
        <v>8</v>
      </c>
      <c r="B11" s="40" t="s">
        <v>28</v>
      </c>
      <c r="C11" s="13">
        <v>8</v>
      </c>
      <c r="D11" s="34">
        <f t="shared" si="2"/>
        <v>14</v>
      </c>
      <c r="E11" s="5">
        <v>6</v>
      </c>
      <c r="F11" s="34">
        <f t="shared" si="3"/>
        <v>16</v>
      </c>
      <c r="G11" s="19">
        <v>5</v>
      </c>
      <c r="H11" s="34">
        <f t="shared" si="4"/>
        <v>17</v>
      </c>
      <c r="I11" s="5">
        <v>9</v>
      </c>
      <c r="J11" s="34">
        <f t="shared" si="5"/>
        <v>13</v>
      </c>
      <c r="K11" s="5">
        <v>6</v>
      </c>
      <c r="L11" s="43">
        <f t="shared" si="6"/>
        <v>8</v>
      </c>
      <c r="M11" s="13">
        <v>7</v>
      </c>
      <c r="N11" s="34">
        <f t="shared" si="7"/>
        <v>15</v>
      </c>
      <c r="O11" s="5" t="s">
        <v>15</v>
      </c>
      <c r="P11" s="16" t="s">
        <v>15</v>
      </c>
      <c r="Q11" s="19" t="s">
        <v>16</v>
      </c>
      <c r="R11" s="34">
        <f t="shared" si="8"/>
        <v>-5</v>
      </c>
      <c r="S11" s="13">
        <v>9</v>
      </c>
      <c r="T11" s="34">
        <f t="shared" si="9"/>
        <v>13</v>
      </c>
      <c r="U11" s="19">
        <f t="shared" si="0"/>
        <v>91</v>
      </c>
      <c r="V11" s="20">
        <v>6</v>
      </c>
      <c r="W11" s="25">
        <f t="shared" si="1"/>
        <v>91</v>
      </c>
      <c r="X11" s="7">
        <v>6</v>
      </c>
      <c r="Y11" s="1"/>
    </row>
    <row r="12" spans="1:25" ht="24" customHeight="1">
      <c r="A12" s="6">
        <v>9</v>
      </c>
      <c r="B12" s="40" t="s">
        <v>29</v>
      </c>
      <c r="C12" s="13">
        <v>5</v>
      </c>
      <c r="D12" s="34">
        <f t="shared" si="2"/>
        <v>17</v>
      </c>
      <c r="E12" s="5">
        <v>5</v>
      </c>
      <c r="F12" s="34">
        <f t="shared" si="3"/>
        <v>17</v>
      </c>
      <c r="G12" s="19">
        <v>4</v>
      </c>
      <c r="H12" s="34">
        <f t="shared" si="4"/>
        <v>18</v>
      </c>
      <c r="I12" s="5">
        <v>3</v>
      </c>
      <c r="J12" s="34">
        <f t="shared" si="5"/>
        <v>20</v>
      </c>
      <c r="K12" s="5">
        <v>9</v>
      </c>
      <c r="L12" s="43">
        <f t="shared" si="6"/>
        <v>5</v>
      </c>
      <c r="M12" s="13">
        <v>6</v>
      </c>
      <c r="N12" s="34">
        <f t="shared" si="7"/>
        <v>16</v>
      </c>
      <c r="O12" s="5" t="s">
        <v>15</v>
      </c>
      <c r="P12" s="16" t="s">
        <v>15</v>
      </c>
      <c r="Q12" s="19" t="s">
        <v>16</v>
      </c>
      <c r="R12" s="34">
        <f t="shared" si="8"/>
        <v>-5</v>
      </c>
      <c r="S12" s="13">
        <v>7</v>
      </c>
      <c r="T12" s="34">
        <f t="shared" si="9"/>
        <v>15</v>
      </c>
      <c r="U12" s="19">
        <f t="shared" si="0"/>
        <v>103</v>
      </c>
      <c r="V12" s="20">
        <v>5</v>
      </c>
      <c r="W12" s="25">
        <f t="shared" si="1"/>
        <v>103</v>
      </c>
      <c r="X12" s="7">
        <v>5</v>
      </c>
      <c r="Y12" s="1"/>
    </row>
    <row r="13" spans="1:25" ht="24" customHeight="1">
      <c r="A13" s="6">
        <v>10</v>
      </c>
      <c r="B13" s="40" t="s">
        <v>31</v>
      </c>
      <c r="C13" s="13">
        <v>6</v>
      </c>
      <c r="D13" s="34">
        <f t="shared" si="2"/>
        <v>16</v>
      </c>
      <c r="E13" s="5">
        <v>4</v>
      </c>
      <c r="F13" s="34">
        <f t="shared" si="3"/>
        <v>18</v>
      </c>
      <c r="G13" s="19">
        <v>3</v>
      </c>
      <c r="H13" s="34">
        <f t="shared" si="4"/>
        <v>20</v>
      </c>
      <c r="I13" s="5">
        <v>4</v>
      </c>
      <c r="J13" s="34">
        <f t="shared" si="5"/>
        <v>18</v>
      </c>
      <c r="K13" s="5">
        <v>2</v>
      </c>
      <c r="L13" s="43">
        <f t="shared" si="6"/>
        <v>14</v>
      </c>
      <c r="M13" s="13">
        <v>2</v>
      </c>
      <c r="N13" s="34">
        <f t="shared" si="7"/>
        <v>22</v>
      </c>
      <c r="O13" s="5" t="s">
        <v>60</v>
      </c>
      <c r="P13" s="16">
        <v>12</v>
      </c>
      <c r="Q13" s="19" t="s">
        <v>56</v>
      </c>
      <c r="R13" s="34">
        <f t="shared" si="8"/>
        <v>0</v>
      </c>
      <c r="S13" s="13">
        <v>4</v>
      </c>
      <c r="T13" s="34">
        <f t="shared" si="9"/>
        <v>18</v>
      </c>
      <c r="U13" s="19">
        <f t="shared" si="0"/>
        <v>126</v>
      </c>
      <c r="V13" s="20">
        <v>4</v>
      </c>
      <c r="W13" s="25">
        <f t="shared" si="1"/>
        <v>138</v>
      </c>
      <c r="X13" s="7">
        <v>3</v>
      </c>
      <c r="Y13" s="1"/>
    </row>
    <row r="14" spans="1:25" ht="24" customHeight="1">
      <c r="A14" s="6">
        <v>11</v>
      </c>
      <c r="B14" s="40" t="s">
        <v>34</v>
      </c>
      <c r="C14" s="13">
        <v>7</v>
      </c>
      <c r="D14" s="34">
        <f t="shared" si="2"/>
        <v>15</v>
      </c>
      <c r="E14" s="5">
        <v>8</v>
      </c>
      <c r="F14" s="34">
        <f t="shared" si="3"/>
        <v>14</v>
      </c>
      <c r="G14" s="19" t="s">
        <v>16</v>
      </c>
      <c r="H14" s="34">
        <f t="shared" si="4"/>
        <v>-5</v>
      </c>
      <c r="I14" s="5" t="s">
        <v>16</v>
      </c>
      <c r="J14" s="34">
        <f t="shared" si="5"/>
        <v>-5</v>
      </c>
      <c r="K14" s="5" t="s">
        <v>16</v>
      </c>
      <c r="L14" s="43">
        <f t="shared" si="6"/>
        <v>-5</v>
      </c>
      <c r="M14" s="13" t="s">
        <v>16</v>
      </c>
      <c r="N14" s="34">
        <f t="shared" si="7"/>
        <v>-5</v>
      </c>
      <c r="O14" s="5" t="s">
        <v>15</v>
      </c>
      <c r="P14" s="16" t="s">
        <v>15</v>
      </c>
      <c r="Q14" s="19" t="s">
        <v>16</v>
      </c>
      <c r="R14" s="34">
        <f t="shared" si="8"/>
        <v>-5</v>
      </c>
      <c r="S14" s="13" t="s">
        <v>16</v>
      </c>
      <c r="T14" s="34">
        <f t="shared" si="9"/>
        <v>-5</v>
      </c>
      <c r="U14" s="19">
        <f t="shared" si="0"/>
        <v>-1</v>
      </c>
      <c r="V14" s="20">
        <v>12</v>
      </c>
      <c r="W14" s="25">
        <f t="shared" si="1"/>
        <v>-1</v>
      </c>
      <c r="X14" s="7">
        <v>12</v>
      </c>
      <c r="Y14" s="1"/>
    </row>
    <row r="15" spans="1:25" ht="24" customHeight="1">
      <c r="A15" s="6">
        <v>12</v>
      </c>
      <c r="B15" s="40" t="s">
        <v>57</v>
      </c>
      <c r="C15" s="13">
        <v>9</v>
      </c>
      <c r="D15" s="34">
        <f t="shared" si="2"/>
        <v>13</v>
      </c>
      <c r="E15" s="5" t="s">
        <v>16</v>
      </c>
      <c r="F15" s="34">
        <f t="shared" si="3"/>
        <v>-5</v>
      </c>
      <c r="G15" s="19" t="s">
        <v>16</v>
      </c>
      <c r="H15" s="34">
        <f t="shared" si="4"/>
        <v>-5</v>
      </c>
      <c r="I15" s="5" t="s">
        <v>16</v>
      </c>
      <c r="J15" s="34">
        <f t="shared" si="5"/>
        <v>-5</v>
      </c>
      <c r="K15" s="5" t="s">
        <v>16</v>
      </c>
      <c r="L15" s="43">
        <f t="shared" si="6"/>
        <v>-5</v>
      </c>
      <c r="M15" s="13" t="s">
        <v>16</v>
      </c>
      <c r="N15" s="34">
        <f t="shared" si="7"/>
        <v>-5</v>
      </c>
      <c r="O15" s="5" t="s">
        <v>15</v>
      </c>
      <c r="P15" s="16" t="s">
        <v>15</v>
      </c>
      <c r="Q15" s="19" t="s">
        <v>16</v>
      </c>
      <c r="R15" s="34">
        <f t="shared" si="8"/>
        <v>-5</v>
      </c>
      <c r="S15" s="13" t="s">
        <v>16</v>
      </c>
      <c r="T15" s="34">
        <f t="shared" si="9"/>
        <v>-5</v>
      </c>
      <c r="U15" s="19">
        <f t="shared" si="0"/>
        <v>-22</v>
      </c>
      <c r="V15" s="20">
        <v>13</v>
      </c>
      <c r="W15" s="25">
        <f t="shared" si="1"/>
        <v>-22</v>
      </c>
      <c r="X15" s="7">
        <v>13</v>
      </c>
      <c r="Y15" s="1"/>
    </row>
    <row r="16" spans="1:25" ht="24" customHeight="1" thickBot="1">
      <c r="A16" s="10">
        <v>13</v>
      </c>
      <c r="B16" s="41" t="s">
        <v>58</v>
      </c>
      <c r="C16" s="14">
        <v>1</v>
      </c>
      <c r="D16" s="8">
        <f t="shared" si="2"/>
        <v>25</v>
      </c>
      <c r="E16" s="8">
        <v>1</v>
      </c>
      <c r="F16" s="17">
        <f t="shared" si="3"/>
        <v>25</v>
      </c>
      <c r="G16" s="21">
        <v>6</v>
      </c>
      <c r="H16" s="8">
        <f t="shared" si="4"/>
        <v>16</v>
      </c>
      <c r="I16" s="8">
        <v>2</v>
      </c>
      <c r="J16" s="8">
        <f t="shared" si="5"/>
        <v>22</v>
      </c>
      <c r="K16" s="8">
        <v>4</v>
      </c>
      <c r="L16" s="17">
        <f t="shared" si="6"/>
        <v>10</v>
      </c>
      <c r="M16" s="14">
        <v>3</v>
      </c>
      <c r="N16" s="8">
        <f t="shared" si="7"/>
        <v>20</v>
      </c>
      <c r="O16" s="8" t="s">
        <v>15</v>
      </c>
      <c r="P16" s="17" t="s">
        <v>15</v>
      </c>
      <c r="Q16" s="21">
        <v>3</v>
      </c>
      <c r="R16" s="8" t="s">
        <v>15</v>
      </c>
      <c r="S16" s="14">
        <v>3</v>
      </c>
      <c r="T16" s="17" t="s">
        <v>15</v>
      </c>
      <c r="U16" s="21">
        <f t="shared" si="0"/>
        <v>118</v>
      </c>
      <c r="V16" s="22">
        <v>3</v>
      </c>
      <c r="W16" s="26">
        <f t="shared" si="1"/>
        <v>118</v>
      </c>
      <c r="X16" s="9">
        <v>4</v>
      </c>
      <c r="Y16" s="2"/>
    </row>
    <row r="19" spans="3:5" ht="36" thickBot="1">
      <c r="C19" s="72" t="s">
        <v>44</v>
      </c>
      <c r="D19" s="73" t="s">
        <v>76</v>
      </c>
      <c r="E19" s="73" t="s">
        <v>77</v>
      </c>
    </row>
    <row r="20" spans="3:5" ht="12.75">
      <c r="C20">
        <v>1</v>
      </c>
      <c r="D20">
        <v>17</v>
      </c>
      <c r="E20">
        <v>25</v>
      </c>
    </row>
    <row r="21" spans="3:5" ht="12.75">
      <c r="C21">
        <v>2</v>
      </c>
      <c r="D21">
        <v>14</v>
      </c>
      <c r="E21">
        <v>22</v>
      </c>
    </row>
    <row r="22" spans="3:5" ht="12.75">
      <c r="C22">
        <v>3</v>
      </c>
      <c r="D22">
        <v>12</v>
      </c>
      <c r="E22">
        <v>20</v>
      </c>
    </row>
    <row r="23" spans="3:5" ht="12.75">
      <c r="C23">
        <v>4</v>
      </c>
      <c r="D23">
        <v>10</v>
      </c>
      <c r="E23">
        <v>18</v>
      </c>
    </row>
    <row r="24" spans="3:5" ht="12.75">
      <c r="C24">
        <v>5</v>
      </c>
      <c r="D24">
        <v>9</v>
      </c>
      <c r="E24">
        <v>17</v>
      </c>
    </row>
    <row r="25" spans="3:5" ht="12.75">
      <c r="C25">
        <v>6</v>
      </c>
      <c r="D25">
        <v>8</v>
      </c>
      <c r="E25">
        <v>16</v>
      </c>
    </row>
    <row r="26" spans="3:5" ht="12.75">
      <c r="C26">
        <v>7</v>
      </c>
      <c r="D26">
        <v>7</v>
      </c>
      <c r="E26">
        <v>15</v>
      </c>
    </row>
    <row r="27" spans="3:5" ht="12.75">
      <c r="C27">
        <v>8</v>
      </c>
      <c r="D27">
        <v>6</v>
      </c>
      <c r="E27">
        <v>14</v>
      </c>
    </row>
    <row r="28" spans="3:5" ht="12.75">
      <c r="C28">
        <v>9</v>
      </c>
      <c r="D28">
        <v>5</v>
      </c>
      <c r="E28">
        <v>13</v>
      </c>
    </row>
    <row r="29" spans="3:5" ht="12.75">
      <c r="C29">
        <v>10</v>
      </c>
      <c r="D29">
        <v>4</v>
      </c>
      <c r="E29">
        <v>12</v>
      </c>
    </row>
    <row r="30" spans="3:5" ht="12.75">
      <c r="C30">
        <v>11</v>
      </c>
      <c r="D30">
        <v>3</v>
      </c>
      <c r="E30">
        <v>11</v>
      </c>
    </row>
    <row r="31" spans="3:5" ht="12.75">
      <c r="C31">
        <v>12</v>
      </c>
      <c r="D31">
        <v>2</v>
      </c>
      <c r="E31">
        <v>10</v>
      </c>
    </row>
    <row r="32" spans="3:5" ht="12.75">
      <c r="C32">
        <v>13</v>
      </c>
      <c r="D32">
        <v>1</v>
      </c>
      <c r="E32">
        <v>9</v>
      </c>
    </row>
    <row r="33" spans="2:5" ht="12.75">
      <c r="B33" s="62" t="s">
        <v>73</v>
      </c>
      <c r="D33">
        <v>0</v>
      </c>
      <c r="E33">
        <v>0</v>
      </c>
    </row>
    <row r="34" spans="2:5" ht="12.75">
      <c r="B34" s="62" t="s">
        <v>72</v>
      </c>
      <c r="D34">
        <v>-5</v>
      </c>
      <c r="E34">
        <v>-5</v>
      </c>
    </row>
  </sheetData>
  <mergeCells count="16">
    <mergeCell ref="W1:X2"/>
    <mergeCell ref="U1:V2"/>
    <mergeCell ref="C2:D2"/>
    <mergeCell ref="E2:F2"/>
    <mergeCell ref="G2:H2"/>
    <mergeCell ref="I2:J2"/>
    <mergeCell ref="Q1:R2"/>
    <mergeCell ref="S1:T2"/>
    <mergeCell ref="M2:N2"/>
    <mergeCell ref="O2:P2"/>
    <mergeCell ref="M1:P1"/>
    <mergeCell ref="A1:A3"/>
    <mergeCell ref="B1:B3"/>
    <mergeCell ref="C1:F1"/>
    <mergeCell ref="G1:L1"/>
    <mergeCell ref="K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3.875" style="0" customWidth="1"/>
    <col min="2" max="2" width="20.00390625" style="0" customWidth="1"/>
    <col min="3" max="3" width="4.75390625" style="0" customWidth="1"/>
    <col min="4" max="4" width="4.375" style="0" customWidth="1"/>
    <col min="5" max="5" width="3.875" style="0" customWidth="1"/>
    <col min="6" max="6" width="5.125" style="0" customWidth="1"/>
    <col min="7" max="7" width="4.75390625" style="0" customWidth="1"/>
    <col min="8" max="8" width="5.25390625" style="0" customWidth="1"/>
    <col min="9" max="9" width="4.875" style="0" customWidth="1"/>
    <col min="10" max="10" width="5.00390625" style="0" customWidth="1"/>
    <col min="11" max="11" width="5.50390625" style="0" customWidth="1"/>
    <col min="12" max="12" width="4.875" style="0" customWidth="1"/>
    <col min="13" max="13" width="4.375" style="0" customWidth="1"/>
    <col min="14" max="14" width="4.75390625" style="0" customWidth="1"/>
    <col min="15" max="15" width="4.625" style="0" customWidth="1"/>
    <col min="16" max="17" width="4.875" style="0" customWidth="1"/>
    <col min="18" max="18" width="3.75390625" style="0" customWidth="1"/>
    <col min="19" max="19" width="4.50390625" style="0" customWidth="1"/>
    <col min="20" max="24" width="4.625" style="0" customWidth="1"/>
    <col min="25" max="26" width="5.50390625" style="0" customWidth="1"/>
    <col min="27" max="27" width="5.625" style="0" customWidth="1"/>
    <col min="28" max="28" width="5.50390625" style="0" customWidth="1"/>
    <col min="29" max="29" width="6.25390625" style="0" customWidth="1"/>
    <col min="30" max="30" width="6.625" style="0" customWidth="1"/>
  </cols>
  <sheetData>
    <row r="1" spans="1:30" ht="25.5" customHeight="1">
      <c r="A1" s="94"/>
      <c r="B1" s="65" t="s">
        <v>0</v>
      </c>
      <c r="C1" s="71" t="s">
        <v>1</v>
      </c>
      <c r="D1" s="63"/>
      <c r="E1" s="63"/>
      <c r="F1" s="64"/>
      <c r="G1" s="123" t="s">
        <v>2</v>
      </c>
      <c r="H1" s="124"/>
      <c r="I1" s="124"/>
      <c r="J1" s="125"/>
      <c r="K1" s="71" t="s">
        <v>3</v>
      </c>
      <c r="L1" s="63"/>
      <c r="M1" s="63"/>
      <c r="N1" s="64"/>
      <c r="O1" s="94" t="s">
        <v>4</v>
      </c>
      <c r="P1" s="65"/>
      <c r="Q1" s="91" t="s">
        <v>5</v>
      </c>
      <c r="R1" s="92"/>
      <c r="S1" s="93"/>
      <c r="T1" s="100" t="s">
        <v>6</v>
      </c>
      <c r="U1" s="92"/>
      <c r="V1" s="97"/>
      <c r="W1" s="107" t="s">
        <v>78</v>
      </c>
      <c r="X1" s="134"/>
      <c r="Y1" s="107" t="s">
        <v>7</v>
      </c>
      <c r="Z1" s="66"/>
      <c r="AA1" s="100" t="s">
        <v>43</v>
      </c>
      <c r="AB1" s="120"/>
      <c r="AC1" s="122" t="s">
        <v>70</v>
      </c>
      <c r="AD1" s="120"/>
    </row>
    <row r="2" spans="1:30" ht="12.75">
      <c r="A2" s="95"/>
      <c r="B2" s="69"/>
      <c r="C2" s="126" t="s">
        <v>8</v>
      </c>
      <c r="D2" s="127"/>
      <c r="E2" s="127" t="s">
        <v>9</v>
      </c>
      <c r="F2" s="128"/>
      <c r="G2" s="95" t="s">
        <v>8</v>
      </c>
      <c r="H2" s="127"/>
      <c r="I2" s="127" t="s">
        <v>9</v>
      </c>
      <c r="J2" s="69"/>
      <c r="K2" s="126" t="s">
        <v>8</v>
      </c>
      <c r="L2" s="127"/>
      <c r="M2" s="127" t="s">
        <v>9</v>
      </c>
      <c r="N2" s="128"/>
      <c r="O2" s="95" t="s">
        <v>8</v>
      </c>
      <c r="P2" s="69"/>
      <c r="Q2" s="117"/>
      <c r="R2" s="118"/>
      <c r="S2" s="119"/>
      <c r="T2" s="112"/>
      <c r="U2" s="118"/>
      <c r="V2" s="98"/>
      <c r="W2" s="135"/>
      <c r="X2" s="136"/>
      <c r="Y2" s="67"/>
      <c r="Z2" s="68"/>
      <c r="AA2" s="112"/>
      <c r="AB2" s="121"/>
      <c r="AC2" s="115"/>
      <c r="AD2" s="121"/>
    </row>
    <row r="3" spans="1:30" ht="13.5" thickBot="1">
      <c r="A3" s="96"/>
      <c r="B3" s="70"/>
      <c r="C3" s="12" t="s">
        <v>10</v>
      </c>
      <c r="D3" s="11" t="s">
        <v>74</v>
      </c>
      <c r="E3" s="11" t="s">
        <v>10</v>
      </c>
      <c r="F3" s="15" t="s">
        <v>11</v>
      </c>
      <c r="G3" s="10" t="s">
        <v>10</v>
      </c>
      <c r="H3" s="11" t="s">
        <v>75</v>
      </c>
      <c r="I3" s="11" t="s">
        <v>10</v>
      </c>
      <c r="J3" s="18" t="s">
        <v>11</v>
      </c>
      <c r="K3" s="12" t="s">
        <v>10</v>
      </c>
      <c r="L3" s="11" t="s">
        <v>74</v>
      </c>
      <c r="M3" s="11" t="s">
        <v>10</v>
      </c>
      <c r="N3" s="15" t="s">
        <v>11</v>
      </c>
      <c r="O3" s="10" t="s">
        <v>10</v>
      </c>
      <c r="P3" s="18" t="s">
        <v>75</v>
      </c>
      <c r="Q3" s="12" t="s">
        <v>12</v>
      </c>
      <c r="R3" s="11" t="s">
        <v>10</v>
      </c>
      <c r="S3" s="15" t="s">
        <v>74</v>
      </c>
      <c r="T3" s="10" t="s">
        <v>13</v>
      </c>
      <c r="U3" s="11" t="s">
        <v>10</v>
      </c>
      <c r="V3" s="18" t="s">
        <v>74</v>
      </c>
      <c r="W3" s="133" t="s">
        <v>10</v>
      </c>
      <c r="X3" s="18" t="s">
        <v>75</v>
      </c>
      <c r="Y3" s="12" t="s">
        <v>10</v>
      </c>
      <c r="Z3" s="15" t="s">
        <v>74</v>
      </c>
      <c r="AA3" s="10" t="s">
        <v>11</v>
      </c>
      <c r="AB3" s="36" t="s">
        <v>10</v>
      </c>
      <c r="AC3" s="49" t="s">
        <v>11</v>
      </c>
      <c r="AD3" s="36" t="s">
        <v>10</v>
      </c>
    </row>
    <row r="4" spans="1:30" ht="24" customHeight="1">
      <c r="A4" s="33">
        <v>1</v>
      </c>
      <c r="B4" s="39" t="s">
        <v>14</v>
      </c>
      <c r="C4" s="37">
        <v>12</v>
      </c>
      <c r="D4" s="34">
        <f>IF(C4="зн",туризм!$D$33,(IF(C4="н/у",туризм!$D$34,CHOOSE(C4,туризм!$D$20,туризм!$D$21,туризм!$D$22,туризм!$D$23,туризм!$D$24,туризм!$D$25,туризм!$D$26,туризм!$D$27,туризм!$D$28,туризм!$D$29,туризм!$D$30,туризм!$D$31,туризм!$D$32,))))</f>
        <v>2</v>
      </c>
      <c r="E4" s="34" t="s">
        <v>15</v>
      </c>
      <c r="F4" s="42" t="s">
        <v>15</v>
      </c>
      <c r="G4" s="33" t="s">
        <v>16</v>
      </c>
      <c r="H4" s="34">
        <f>IF(G4="зн",туризм!$E$33,(IF(G4="н/у",туризм!$E$34,CHOOSE(G4,туризм!$E$20,туризм!$E$21,туризм!$E$22,туризм!$E$23,туризм!$E$24,туризм!$E$25,туризм!$E$26,туризм!$E$27,туризм!$E$28,туризм!$E$29,туризм!$E$30,туризм!$E$31,туризм!$E$32,))))</f>
        <v>-5</v>
      </c>
      <c r="I4" s="34" t="s">
        <v>15</v>
      </c>
      <c r="J4" s="43" t="s">
        <v>15</v>
      </c>
      <c r="K4" s="37">
        <v>8</v>
      </c>
      <c r="L4" s="34">
        <f>IF(K4="зн",туризм!$D$33,(IF(K4="н/у",туризм!$D$34,CHOOSE(K4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M4" s="34" t="s">
        <v>15</v>
      </c>
      <c r="N4" s="42" t="s">
        <v>15</v>
      </c>
      <c r="O4" s="48">
        <v>1</v>
      </c>
      <c r="P4" s="43">
        <f>IF(O4="зн",туризм!$E$33,(IF(O4="н/у",туризм!$E$34,CHOOSE(O4,туризм!$E$20,туризм!$E$21,туризм!$E$22,туризм!$E$23,туризм!$E$24,туризм!$E$25,туризм!$E$26,туризм!$E$27,туризм!$E$28,туризм!$E$29,туризм!$E$30,туризм!$E$31,туризм!$E$32,))))</f>
        <v>25</v>
      </c>
      <c r="Q4" s="45" t="s">
        <v>17</v>
      </c>
      <c r="R4" s="34">
        <v>10</v>
      </c>
      <c r="S4" s="42">
        <f>IF(R4="зн",туризм!$D$33,(IF(R4="н/у",туризм!$D$34,CHOOSE(R4,туризм!$D$20,туризм!$D$21,туризм!$D$22,туризм!$D$23,туризм!$D$24,туризм!$D$25,туризм!$D$26,туризм!$D$27,туризм!$D$28,туризм!$D$29,туризм!$D$30,туризм!$D$31,туризм!$D$32,))))</f>
        <v>4</v>
      </c>
      <c r="T4" s="33">
        <v>6</v>
      </c>
      <c r="U4" s="34">
        <v>13</v>
      </c>
      <c r="V4" s="43">
        <f>IF(U4="зн",туризм!$D$33,(IF(U4="н/у",туризм!$D$34,CHOOSE(U4,туризм!$D$20,туризм!$D$21,туризм!$D$22,туризм!$D$23,туризм!$D$24,туризм!$D$25,туризм!$D$26,туризм!$D$27,туризм!$D$28,туризм!$D$29,туризм!$D$30,туризм!$D$31,туризм!$D$32,))))</f>
        <v>1</v>
      </c>
      <c r="W4" s="19" t="s">
        <v>56</v>
      </c>
      <c r="X4" s="43">
        <f>IF(W4="зн",туризм!$E$33,(IF(W4="н/у",туризм!$E$34,CHOOSE(W4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4" s="37">
        <v>6</v>
      </c>
      <c r="Z4" s="42">
        <f>IF(Y4="зн",туризм!$D$33,(IF(Y4="н/у",туризм!$D$34,CHOOSE(Y4,туризм!$D$20,туризм!$D$21,туризм!$D$22,туризм!$D$23,туризм!$D$24,туризм!$D$25,туризм!$D$26,туризм!$D$27,туризм!$D$28,туризм!$D$29,туризм!$D$30,туризм!$D$31,туризм!$D$32,))))</f>
        <v>8</v>
      </c>
      <c r="AA4" s="33">
        <f>SUM(D4,H4,L4,P4,S4,V4,Z4)</f>
        <v>41</v>
      </c>
      <c r="AB4" s="35">
        <v>12</v>
      </c>
      <c r="AC4" s="50">
        <f aca="true" t="shared" si="0" ref="AC4:AC16">SUM(D4,F4,H4,J4,L4,N4,P4,S4,V4,Z4)</f>
        <v>41</v>
      </c>
      <c r="AD4" s="35">
        <v>12</v>
      </c>
    </row>
    <row r="5" spans="1:30" ht="24" customHeight="1">
      <c r="A5" s="19">
        <v>2</v>
      </c>
      <c r="B5" s="40" t="s">
        <v>18</v>
      </c>
      <c r="C5" s="13">
        <v>11</v>
      </c>
      <c r="D5" s="34">
        <f>IF(C5="зн",туризм!$D$33,(IF(C5="н/у",туризм!$D$34,CHOOSE(C5,туризм!$D$20,туризм!$D$21,туризм!$D$22,туризм!$D$23,туризм!$D$24,туризм!$D$25,туризм!$D$26,туризм!$D$27,туризм!$D$28,туризм!$D$29,туризм!$D$30,туризм!$D$31,туризм!$D$32,))))</f>
        <v>3</v>
      </c>
      <c r="E5" s="5" t="s">
        <v>15</v>
      </c>
      <c r="F5" s="16" t="s">
        <v>15</v>
      </c>
      <c r="G5" s="19">
        <v>5</v>
      </c>
      <c r="H5" s="34">
        <f>IF(G5="зн",туризм!$E$33,(IF(G5="н/у",туризм!$E$34,CHOOSE(G5,туризм!$E$20,туризм!$E$21,туризм!$E$22,туризм!$E$23,туризм!$E$24,туризм!$E$25,туризм!$E$26,туризм!$E$27,туризм!$E$28,туризм!$E$29,туризм!$E$30,туризм!$E$31,туризм!$E$32,))))</f>
        <v>17</v>
      </c>
      <c r="I5" s="5" t="s">
        <v>15</v>
      </c>
      <c r="J5" s="20" t="s">
        <v>15</v>
      </c>
      <c r="K5" s="13">
        <v>8</v>
      </c>
      <c r="L5" s="5">
        <f>IF(K5="зн",туризм!$D$33,(IF(K5="н/у",туризм!$D$34,CHOOSE(K5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M5" s="5" t="s">
        <v>15</v>
      </c>
      <c r="N5" s="16" t="s">
        <v>15</v>
      </c>
      <c r="O5" s="19">
        <v>4</v>
      </c>
      <c r="P5" s="20">
        <f>IF(O5="зн",туризм!$E$33,(IF(O5="н/у",туризм!$E$34,CHOOSE(O5,туризм!$E$20,туризм!$E$21,туризм!$E$22,туризм!$E$23,туризм!$E$24,туризм!$E$25,туризм!$E$26,туризм!$E$27,туризм!$E$28,туризм!$E$29,туризм!$E$30,туризм!$E$31,туризм!$E$32,))))</f>
        <v>18</v>
      </c>
      <c r="Q5" s="46" t="s">
        <v>19</v>
      </c>
      <c r="R5" s="5">
        <v>9</v>
      </c>
      <c r="S5" s="16">
        <f>IF(R5="зн",туризм!$D$33,(IF(R5="н/у",туризм!$D$34,CHOOSE(R5,туризм!$D$20,туризм!$D$21,туризм!$D$22,туризм!$D$23,туризм!$D$24,туризм!$D$25,туризм!$D$26,туризм!$D$27,туризм!$D$28,туризм!$D$29,туризм!$D$30,туризм!$D$31,туризм!$D$32,))))</f>
        <v>5</v>
      </c>
      <c r="T5" s="19">
        <v>19</v>
      </c>
      <c r="U5" s="5">
        <v>8</v>
      </c>
      <c r="V5" s="20">
        <f>IF(U5="зн",туризм!$D$33,(IF(U5="н/у",туризм!$D$34,CHOOSE(U5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W5" s="19" t="s">
        <v>56</v>
      </c>
      <c r="X5" s="43">
        <f>IF(W5="зн",туризм!$E$33,(IF(W5="н/у",туризм!$E$34,CHOOSE(W5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5" s="13">
        <v>11</v>
      </c>
      <c r="Z5" s="16">
        <f>IF(Y5="зн",туризм!$D$33,(IF(Y5="н/у",туризм!$D$34,CHOOSE(Y5,туризм!$D$20,туризм!$D$21,туризм!$D$22,туризм!$D$23,туризм!$D$24,туризм!$D$25,туризм!$D$26,туризм!$D$27,туризм!$D$28,туризм!$D$29,туризм!$D$30,туризм!$D$31,туризм!$D$32,))))</f>
        <v>3</v>
      </c>
      <c r="AA5" s="19">
        <f>SUM(D5,H5,L5,P5,S5,V5,Z5)</f>
        <v>58</v>
      </c>
      <c r="AB5" s="30">
        <v>9</v>
      </c>
      <c r="AC5" s="51">
        <f t="shared" si="0"/>
        <v>58</v>
      </c>
      <c r="AD5" s="30">
        <v>9</v>
      </c>
    </row>
    <row r="6" spans="1:30" ht="24" customHeight="1">
      <c r="A6" s="19">
        <v>3</v>
      </c>
      <c r="B6" s="40" t="s">
        <v>20</v>
      </c>
      <c r="C6" s="38">
        <v>2</v>
      </c>
      <c r="D6" s="34">
        <f>IF(C6="зн",туризм!$D$33,(IF(C6="н/у",туризм!$D$34,CHOOSE(C6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E6" s="5">
        <v>2</v>
      </c>
      <c r="F6" s="16">
        <v>3</v>
      </c>
      <c r="G6" s="44">
        <v>2</v>
      </c>
      <c r="H6" s="34">
        <f>IF(G6="зн",туризм!$E$33,(IF(G6="н/у",туризм!$E$34,CHOOSE(G6,туризм!$E$20,туризм!$E$21,туризм!$E$22,туризм!$E$23,туризм!$E$24,туризм!$E$25,туризм!$E$26,туризм!$E$27,туризм!$E$28,туризм!$E$29,туризм!$E$30,туризм!$E$31,туризм!$E$32,))))</f>
        <v>22</v>
      </c>
      <c r="I6" s="5" t="s">
        <v>67</v>
      </c>
      <c r="J6" s="20">
        <v>12</v>
      </c>
      <c r="K6" s="38">
        <v>1</v>
      </c>
      <c r="L6" s="5">
        <f>IF(K6="зн",туризм!$D$33,(IF(K6="н/у",туризм!$D$34,CHOOSE(K6,туризм!$D$20,туризм!$D$21,туризм!$D$22,туризм!$D$23,туризм!$D$24,туризм!$D$25,туризм!$D$26,туризм!$D$27,туризм!$D$28,туризм!$D$29,туризм!$D$30,туризм!$D$31,туризм!$D$32,))))</f>
        <v>17</v>
      </c>
      <c r="M6" s="5" t="s">
        <v>71</v>
      </c>
      <c r="N6" s="16">
        <v>16</v>
      </c>
      <c r="O6" s="44">
        <v>2</v>
      </c>
      <c r="P6" s="20">
        <f>IF(O6="зн",туризм!$E$33,(IF(O6="н/у",туризм!$E$34,CHOOSE(O6,туризм!$E$20,туризм!$E$21,туризм!$E$22,туризм!$E$23,туризм!$E$24,туризм!$E$25,туризм!$E$26,туризм!$E$27,туризм!$E$28,туризм!$E$29,туризм!$E$30,туризм!$E$31,туризм!$E$32,))))</f>
        <v>22</v>
      </c>
      <c r="Q6" s="13" t="s">
        <v>38</v>
      </c>
      <c r="R6" s="5">
        <v>6</v>
      </c>
      <c r="S6" s="16">
        <f>IF(R6="зн",туризм!$D$33,(IF(R6="н/у",туризм!$D$34,CHOOSE(R6,туризм!$D$20,туризм!$D$21,туризм!$D$22,туризм!$D$23,туризм!$D$24,туризм!$D$25,туризм!$D$26,туризм!$D$27,туризм!$D$28,туризм!$D$29,туризм!$D$30,туризм!$D$31,туризм!$D$32,))))</f>
        <v>8</v>
      </c>
      <c r="T6" s="19">
        <v>48</v>
      </c>
      <c r="U6" s="29">
        <v>1</v>
      </c>
      <c r="V6" s="20">
        <f>IF(U6="зн",туризм!$D$33,(IF(U6="н/у",туризм!$D$34,CHOOSE(U6,туризм!$D$20,туризм!$D$21,туризм!$D$22,туризм!$D$23,туризм!$D$24,туризм!$D$25,туризм!$D$26,туризм!$D$27,туризм!$D$28,туризм!$D$29,туризм!$D$30,туризм!$D$31,туризм!$D$32,))))</f>
        <v>17</v>
      </c>
      <c r="W6" s="19" t="s">
        <v>56</v>
      </c>
      <c r="X6" s="43">
        <f>IF(W6="зн",туризм!$E$33,(IF(W6="н/у",туризм!$E$34,CHOOSE(W6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6" s="38">
        <v>1</v>
      </c>
      <c r="Z6" s="16">
        <f>IF(Y6="зн",туризм!$D$33,(IF(Y6="н/у",туризм!$D$34,CHOOSE(Y6,туризм!$D$20,туризм!$D$21,туризм!$D$22,туризм!$D$23,туризм!$D$24,туризм!$D$25,туризм!$D$26,туризм!$D$27,туризм!$D$28,туризм!$D$29,туризм!$D$30,туризм!$D$31,туризм!$D$32,))))</f>
        <v>17</v>
      </c>
      <c r="AA6" s="19">
        <f>SUM(D6,H6,L6,P6,S6,V6,Z6)</f>
        <v>117</v>
      </c>
      <c r="AB6" s="7">
        <v>1</v>
      </c>
      <c r="AC6" s="51">
        <f t="shared" si="0"/>
        <v>148</v>
      </c>
      <c r="AD6" s="7">
        <v>1</v>
      </c>
    </row>
    <row r="7" spans="1:30" ht="24" customHeight="1">
      <c r="A7" s="19">
        <v>4</v>
      </c>
      <c r="B7" s="40" t="s">
        <v>22</v>
      </c>
      <c r="C7" s="13">
        <v>8</v>
      </c>
      <c r="D7" s="34">
        <f>IF(C7="зн",туризм!$D$33,(IF(C7="н/у",туризм!$D$34,CHOOSE(C7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E7" s="5">
        <v>2</v>
      </c>
      <c r="F7" s="16">
        <v>3</v>
      </c>
      <c r="G7" s="19">
        <v>7</v>
      </c>
      <c r="H7" s="34">
        <f>IF(G7="зн",туризм!$E$33,(IF(G7="н/у",туризм!$E$34,CHOOSE(G7,туризм!$E$20,туризм!$E$21,туризм!$E$22,туризм!$E$23,туризм!$E$24,туризм!$E$25,туризм!$E$26,туризм!$E$27,туризм!$E$28,туризм!$E$29,туризм!$E$30,туризм!$E$31,туризм!$E$32,))))</f>
        <v>15</v>
      </c>
      <c r="I7" s="5" t="s">
        <v>15</v>
      </c>
      <c r="J7" s="20" t="s">
        <v>15</v>
      </c>
      <c r="K7" s="13">
        <v>8</v>
      </c>
      <c r="L7" s="5">
        <f>IF(K7="зн",туризм!$D$33,(IF(K7="н/у",туризм!$D$34,CHOOSE(K7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M7" s="5" t="s">
        <v>15</v>
      </c>
      <c r="N7" s="16" t="s">
        <v>15</v>
      </c>
      <c r="O7" s="19" t="s">
        <v>16</v>
      </c>
      <c r="P7" s="20">
        <f>IF(O7="зн",туризм!$E$33,(IF(O7="н/у",туризм!$E$34,CHOOSE(O7,туризм!$E$20,туризм!$E$21,туризм!$E$22,туризм!$E$23,туризм!$E$24,туризм!$E$25,туризм!$E$26,туризм!$E$27,туризм!$E$28,туризм!$E$29,туризм!$E$30,туризм!$E$31,туризм!$E$32,))))</f>
        <v>-5</v>
      </c>
      <c r="Q7" s="46" t="s">
        <v>39</v>
      </c>
      <c r="R7" s="29">
        <v>3</v>
      </c>
      <c r="S7" s="16">
        <f>IF(R7="зн",туризм!$D$33,(IF(R7="н/у",туризм!$D$34,CHOOSE(R7,туризм!$D$20,туризм!$D$21,туризм!$D$22,туризм!$D$23,туризм!$D$24,туризм!$D$25,туризм!$D$26,туризм!$D$27,туризм!$D$28,туризм!$D$29,туризм!$D$30,туризм!$D$31,туризм!$D$32,))))</f>
        <v>12</v>
      </c>
      <c r="T7" s="19">
        <v>17</v>
      </c>
      <c r="U7" s="5">
        <v>10</v>
      </c>
      <c r="V7" s="20">
        <f>IF(U7="зн",туризм!$D$33,(IF(U7="н/у",туризм!$D$34,CHOOSE(U7,туризм!$D$20,туризм!$D$21,туризм!$D$22,туризм!$D$23,туризм!$D$24,туризм!$D$25,туризм!$D$26,туризм!$D$27,туризм!$D$28,туризм!$D$29,туризм!$D$30,туризм!$D$31,туризм!$D$32,))))</f>
        <v>4</v>
      </c>
      <c r="W7" s="19" t="s">
        <v>56</v>
      </c>
      <c r="X7" s="43">
        <f>IF(W7="зн",туризм!$E$33,(IF(W7="н/у",туризм!$E$34,CHOOSE(W7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7" s="13">
        <v>10</v>
      </c>
      <c r="Z7" s="16">
        <f>IF(Y7="зн",туризм!$D$33,(IF(Y7="н/у",туризм!$D$34,CHOOSE(Y7,туризм!$D$20,туризм!$D$21,туризм!$D$22,туризм!$D$23,туризм!$D$24,туризм!$D$25,туризм!$D$26,туризм!$D$27,туризм!$D$28,туризм!$D$29,туризм!$D$30,туризм!$D$31,туризм!$D$32,))))</f>
        <v>4</v>
      </c>
      <c r="AA7" s="19">
        <f>SUM(D7,H7,L7,P7,S7,V7,Z7)</f>
        <v>42</v>
      </c>
      <c r="AB7" s="30">
        <v>11</v>
      </c>
      <c r="AC7" s="51">
        <f t="shared" si="0"/>
        <v>45</v>
      </c>
      <c r="AD7" s="30">
        <v>10</v>
      </c>
    </row>
    <row r="8" spans="1:30" ht="24" customHeight="1">
      <c r="A8" s="19">
        <v>5</v>
      </c>
      <c r="B8" s="40" t="s">
        <v>23</v>
      </c>
      <c r="C8" s="13">
        <v>10</v>
      </c>
      <c r="D8" s="34">
        <f>IF(C8="зн",туризм!$D$33,(IF(C8="н/у",туризм!$D$34,CHOOSE(C8,туризм!$D$20,туризм!$D$21,туризм!$D$22,туризм!$D$23,туризм!$D$24,туризм!$D$25,туризм!$D$26,туризм!$D$27,туризм!$D$28,туризм!$D$29,туризм!$D$30,туризм!$D$31,туризм!$D$32,))))</f>
        <v>4</v>
      </c>
      <c r="E8" s="5" t="s">
        <v>15</v>
      </c>
      <c r="F8" s="16" t="s">
        <v>15</v>
      </c>
      <c r="G8" s="19">
        <v>6</v>
      </c>
      <c r="H8" s="34">
        <f>IF(G8="зн",туризм!$E$33,(IF(G8="н/у",туризм!$E$34,CHOOSE(G8,туризм!$E$20,туризм!$E$21,туризм!$E$22,туризм!$E$23,туризм!$E$24,туризм!$E$25,туризм!$E$26,туризм!$E$27,туризм!$E$28,туризм!$E$29,туризм!$E$30,туризм!$E$31,туризм!$E$32,))))</f>
        <v>16</v>
      </c>
      <c r="I8" s="5" t="s">
        <v>15</v>
      </c>
      <c r="J8" s="20" t="s">
        <v>15</v>
      </c>
      <c r="K8" s="13">
        <v>7</v>
      </c>
      <c r="L8" s="5">
        <f>IF(K8="зн",туризм!$D$33,(IF(K8="н/у",туризм!$D$34,CHOOSE(K8,туризм!$D$20,туризм!$D$21,туризм!$D$22,туризм!$D$23,туризм!$D$24,туризм!$D$25,туризм!$D$26,туризм!$D$27,туризм!$D$28,туризм!$D$29,туризм!$D$30,туризм!$D$31,туризм!$D$32,))))</f>
        <v>7</v>
      </c>
      <c r="M8" s="5" t="s">
        <v>21</v>
      </c>
      <c r="N8" s="16">
        <v>1</v>
      </c>
      <c r="O8" s="19">
        <v>9</v>
      </c>
      <c r="P8" s="20">
        <f>IF(O8="зн",туризм!$E$33,(IF(O8="н/у",туризм!$E$34,CHOOSE(O8,туризм!$E$20,туризм!$E$21,туризм!$E$22,туризм!$E$23,туризм!$E$24,туризм!$E$25,туризм!$E$26,туризм!$E$27,туризм!$E$28,туризм!$E$29,туризм!$E$30,туризм!$E$31,туризм!$E$32,))))</f>
        <v>13</v>
      </c>
      <c r="Q8" s="46" t="s">
        <v>24</v>
      </c>
      <c r="R8" s="5">
        <v>12</v>
      </c>
      <c r="S8" s="16">
        <f>IF(R8="зн",туризм!$D$33,(IF(R8="н/у",туризм!$D$34,CHOOSE(R8,туризм!$D$20,туризм!$D$21,туризм!$D$22,туризм!$D$23,туризм!$D$24,туризм!$D$25,туризм!$D$26,туризм!$D$27,туризм!$D$28,туризм!$D$29,туризм!$D$30,туризм!$D$31,туризм!$D$32,))))</f>
        <v>2</v>
      </c>
      <c r="T8" s="19">
        <v>14</v>
      </c>
      <c r="U8" s="5">
        <v>9</v>
      </c>
      <c r="V8" s="20">
        <f>IF(U8="зн",туризм!$D$33,(IF(U8="н/у",туризм!$D$34,CHOOSE(U8,туризм!$D$20,туризм!$D$21,туризм!$D$22,туризм!$D$23,туризм!$D$24,туризм!$D$25,туризм!$D$26,туризм!$D$27,туризм!$D$28,туризм!$D$29,туризм!$D$30,туризм!$D$31,туризм!$D$32,))))</f>
        <v>5</v>
      </c>
      <c r="W8" s="19" t="s">
        <v>56</v>
      </c>
      <c r="X8" s="43">
        <f>IF(W8="зн",туризм!$E$33,(IF(W8="н/у",туризм!$E$34,CHOOSE(W8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8" s="13">
        <v>7</v>
      </c>
      <c r="Z8" s="16">
        <f>IF(Y8="зн",туризм!$D$33,(IF(Y8="н/у",туризм!$D$34,CHOOSE(Y8,туризм!$D$20,туризм!$D$21,туризм!$D$22,туризм!$D$23,туризм!$D$24,туризм!$D$25,туризм!$D$26,туризм!$D$27,туризм!$D$28,туризм!$D$29,туризм!$D$30,туризм!$D$31,туризм!$D$32,))))</f>
        <v>7</v>
      </c>
      <c r="AA8" s="19">
        <f aca="true" t="shared" si="1" ref="AA8:AA16">SUM(D8,H8,L8,P8,S8,V8,Z8)</f>
        <v>54</v>
      </c>
      <c r="AB8" s="30">
        <v>10</v>
      </c>
      <c r="AC8" s="51">
        <f t="shared" si="0"/>
        <v>55</v>
      </c>
      <c r="AD8" s="30">
        <v>11</v>
      </c>
    </row>
    <row r="9" spans="1:30" ht="24" customHeight="1">
      <c r="A9" s="19">
        <v>6</v>
      </c>
      <c r="B9" s="40" t="s">
        <v>25</v>
      </c>
      <c r="C9" s="13">
        <v>5</v>
      </c>
      <c r="D9" s="34">
        <f>IF(C9="зн",туризм!$D$33,(IF(C9="н/у",туризм!$D$34,CHOOSE(C9,туризм!$D$20,туризм!$D$21,туризм!$D$22,туризм!$D$23,туризм!$D$24,туризм!$D$25,туризм!$D$26,туризм!$D$27,туризм!$D$28,туризм!$D$29,туризм!$D$30,туризм!$D$31,туризм!$D$32,))))</f>
        <v>9</v>
      </c>
      <c r="E9" s="5" t="s">
        <v>15</v>
      </c>
      <c r="F9" s="16" t="s">
        <v>15</v>
      </c>
      <c r="G9" s="19">
        <v>8</v>
      </c>
      <c r="H9" s="34">
        <f>IF(G9="зн",туризм!$E$33,(IF(G9="н/у",туризм!$E$34,CHOOSE(G9,туризм!$E$20,туризм!$E$21,туризм!$E$22,туризм!$E$23,туризм!$E$24,туризм!$E$25,туризм!$E$26,туризм!$E$27,туризм!$E$28,туризм!$E$29,туризм!$E$30,туризм!$E$31,туризм!$E$32,))))</f>
        <v>14</v>
      </c>
      <c r="I9" s="5" t="s">
        <v>15</v>
      </c>
      <c r="J9" s="20" t="s">
        <v>15</v>
      </c>
      <c r="K9" s="13">
        <v>8</v>
      </c>
      <c r="L9" s="5">
        <f>IF(K9="зн",туризм!$D$33,(IF(K9="н/у",туризм!$D$34,CHOOSE(K9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M9" s="5" t="s">
        <v>15</v>
      </c>
      <c r="N9" s="16" t="s">
        <v>15</v>
      </c>
      <c r="O9" s="19">
        <v>6</v>
      </c>
      <c r="P9" s="20">
        <f>IF(O9="зн",туризм!$E$33,(IF(O9="н/у",туризм!$E$34,CHOOSE(O9,туризм!$E$20,туризм!$E$21,туризм!$E$22,туризм!$E$23,туризм!$E$24,туризм!$E$25,туризм!$E$26,туризм!$E$27,туризм!$E$28,туризм!$E$29,туризм!$E$30,туризм!$E$31,туризм!$E$32,))))</f>
        <v>16</v>
      </c>
      <c r="Q9" s="46" t="s">
        <v>39</v>
      </c>
      <c r="R9" s="29">
        <v>3</v>
      </c>
      <c r="S9" s="16">
        <f>IF(R9="зн",туризм!$D$33,(IF(R9="н/у",туризм!$D$34,CHOOSE(R9,туризм!$D$20,туризм!$D$21,туризм!$D$22,туризм!$D$23,туризм!$D$24,туризм!$D$25,туризм!$D$26,туризм!$D$27,туризм!$D$28,туризм!$D$29,туризм!$D$30,туризм!$D$31,туризм!$D$32,))))</f>
        <v>12</v>
      </c>
      <c r="T9" s="19">
        <v>28</v>
      </c>
      <c r="U9" s="5">
        <v>5</v>
      </c>
      <c r="V9" s="20">
        <f>IF(U9="зн",туризм!$D$33,(IF(U9="н/у",туризм!$D$34,CHOOSE(U9,туризм!$D$20,туризм!$D$21,туризм!$D$22,туризм!$D$23,туризм!$D$24,туризм!$D$25,туризм!$D$26,туризм!$D$27,туризм!$D$28,туризм!$D$29,туризм!$D$30,туризм!$D$31,туризм!$D$32,))))</f>
        <v>9</v>
      </c>
      <c r="W9" s="19" t="s">
        <v>56</v>
      </c>
      <c r="X9" s="43">
        <f>IF(W9="зн",туризм!$E$33,(IF(W9="н/у",туризм!$E$34,CHOOSE(W9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9" s="13">
        <v>13</v>
      </c>
      <c r="Z9" s="16">
        <f>IF(Y9="зн",туризм!$D$33,(IF(Y9="н/у",туризм!$D$34,CHOOSE(Y9,туризм!$D$20,туризм!$D$21,туризм!$D$22,туризм!$D$23,туризм!$D$24,туризм!$D$25,туризм!$D$26,туризм!$D$27,туризм!$D$28,туризм!$D$29,туризм!$D$30,туризм!$D$31,туризм!$D$32,))))</f>
        <v>1</v>
      </c>
      <c r="AA9" s="19">
        <f t="shared" si="1"/>
        <v>67</v>
      </c>
      <c r="AB9" s="30">
        <v>5</v>
      </c>
      <c r="AC9" s="51">
        <f t="shared" si="0"/>
        <v>67</v>
      </c>
      <c r="AD9" s="30">
        <v>7</v>
      </c>
    </row>
    <row r="10" spans="1:31" ht="24" customHeight="1">
      <c r="A10" s="19">
        <v>7</v>
      </c>
      <c r="B10" s="40" t="s">
        <v>26</v>
      </c>
      <c r="C10" s="38">
        <v>2</v>
      </c>
      <c r="D10" s="34">
        <f>IF(C10="зн",туризм!$D$33,(IF(C10="н/у",туризм!$D$34,CHOOSE(C10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E10" s="5" t="s">
        <v>15</v>
      </c>
      <c r="F10" s="16" t="s">
        <v>15</v>
      </c>
      <c r="G10" s="44">
        <v>3</v>
      </c>
      <c r="H10" s="34">
        <f>IF(G10="зн",туризм!$E$33,(IF(G10="н/у",туризм!$E$34,CHOOSE(G10,туризм!$E$20,туризм!$E$21,туризм!$E$22,туризм!$E$23,туризм!$E$24,туризм!$E$25,туризм!$E$26,туризм!$E$27,туризм!$E$28,туризм!$E$29,туризм!$E$30,туризм!$E$31,туризм!$E$32,))))</f>
        <v>20</v>
      </c>
      <c r="I10" s="5" t="s">
        <v>15</v>
      </c>
      <c r="J10" s="20" t="s">
        <v>15</v>
      </c>
      <c r="K10" s="38">
        <v>2</v>
      </c>
      <c r="L10" s="5">
        <f>IF(K10="зн",туризм!$D$33,(IF(K10="н/у",туризм!$D$34,CHOOSE(K10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M10" s="5" t="s">
        <v>27</v>
      </c>
      <c r="N10" s="16">
        <v>2</v>
      </c>
      <c r="O10" s="19">
        <v>6</v>
      </c>
      <c r="P10" s="20">
        <f>IF(O10="зн",туризм!$E$33,(IF(O10="н/у",туризм!$E$34,CHOOSE(O10,туризм!$E$20,туризм!$E$21,туризм!$E$22,туризм!$E$23,туризм!$E$24,туризм!$E$25,туризм!$E$26,туризм!$E$27,туризм!$E$28,туризм!$E$29,туризм!$E$30,туризм!$E$31,туризм!$E$32,))))</f>
        <v>16</v>
      </c>
      <c r="Q10" s="46" t="s">
        <v>40</v>
      </c>
      <c r="R10" s="5">
        <v>5</v>
      </c>
      <c r="S10" s="16">
        <f>IF(R10="зн",туризм!$D$33,(IF(R10="н/у",туризм!$D$34,CHOOSE(R10,туризм!$D$20,туризм!$D$21,туризм!$D$22,туризм!$D$23,туризм!$D$24,туризм!$D$25,туризм!$D$26,туризм!$D$27,туризм!$D$28,туризм!$D$29,туризм!$D$30,туризм!$D$31,туризм!$D$32,))))</f>
        <v>9</v>
      </c>
      <c r="T10" s="19">
        <v>21</v>
      </c>
      <c r="U10" s="5">
        <v>7</v>
      </c>
      <c r="V10" s="20">
        <f>IF(U10="зн",туризм!$D$33,(IF(U10="н/у",туризм!$D$34,CHOOSE(U10,туризм!$D$20,туризм!$D$21,туризм!$D$22,туризм!$D$23,туризм!$D$24,туризм!$D$25,туризм!$D$26,туризм!$D$27,туризм!$D$28,туризм!$D$29,туризм!$D$30,туризм!$D$31,туризм!$D$32,))))</f>
        <v>7</v>
      </c>
      <c r="W10" s="19" t="s">
        <v>56</v>
      </c>
      <c r="X10" s="43">
        <f>IF(W10="зн",туризм!$E$33,(IF(W10="н/у",туризм!$E$34,CHOOSE(W10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0" s="38">
        <v>2</v>
      </c>
      <c r="Z10" s="16">
        <f>IF(Y10="зн",туризм!$D$33,(IF(Y10="н/у",туризм!$D$34,CHOOSE(Y10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AA10" s="19">
        <f t="shared" si="1"/>
        <v>94</v>
      </c>
      <c r="AB10" s="30">
        <v>2</v>
      </c>
      <c r="AC10" s="51">
        <f t="shared" si="0"/>
        <v>96</v>
      </c>
      <c r="AD10" s="7">
        <v>2</v>
      </c>
      <c r="AE10" s="1"/>
    </row>
    <row r="11" spans="1:30" ht="24" customHeight="1">
      <c r="A11" s="19">
        <v>8</v>
      </c>
      <c r="B11" s="40" t="s">
        <v>28</v>
      </c>
      <c r="C11" s="13">
        <v>7</v>
      </c>
      <c r="D11" s="34">
        <f>IF(C11="зн",туризм!$D$33,(IF(C11="н/у",туризм!$D$34,CHOOSE(C11,туризм!$D$20,туризм!$D$21,туризм!$D$22,туризм!$D$23,туризм!$D$24,туризм!$D$25,туризм!$D$26,туризм!$D$27,туризм!$D$28,туризм!$D$29,туризм!$D$30,туризм!$D$31,туризм!$D$32,))))</f>
        <v>7</v>
      </c>
      <c r="E11" s="5" t="s">
        <v>15</v>
      </c>
      <c r="F11" s="16" t="s">
        <v>15</v>
      </c>
      <c r="G11" s="19">
        <v>4</v>
      </c>
      <c r="H11" s="34">
        <f>IF(G11="зн",туризм!$E$33,(IF(G11="н/у",туризм!$E$34,CHOOSE(G11,туризм!$E$20,туризм!$E$21,туризм!$E$22,туризм!$E$23,туризм!$E$24,туризм!$E$25,туризм!$E$26,туризм!$E$27,туризм!$E$28,туризм!$E$29,туризм!$E$30,туризм!$E$31,туризм!$E$32,))))</f>
        <v>18</v>
      </c>
      <c r="I11" s="5" t="s">
        <v>15</v>
      </c>
      <c r="J11" s="20" t="s">
        <v>15</v>
      </c>
      <c r="K11" s="13">
        <v>4</v>
      </c>
      <c r="L11" s="5">
        <f>IF(K11="зн",туризм!$D$33,(IF(K11="н/у",туризм!$D$34,CHOOSE(K11,туризм!$D$20,туризм!$D$21,туризм!$D$22,туризм!$D$23,туризм!$D$24,туризм!$D$25,туризм!$D$26,туризм!$D$27,туризм!$D$28,туризм!$D$29,туризм!$D$30,туризм!$D$31,туризм!$D$32,))))</f>
        <v>10</v>
      </c>
      <c r="M11" s="5" t="s">
        <v>15</v>
      </c>
      <c r="N11" s="16" t="s">
        <v>15</v>
      </c>
      <c r="O11" s="19">
        <v>5</v>
      </c>
      <c r="P11" s="20">
        <f>IF(O11="зн",туризм!$E$33,(IF(O11="н/у",туризм!$E$34,CHOOSE(O11,туризм!$E$20,туризм!$E$21,туризм!$E$22,туризм!$E$23,туризм!$E$24,туризм!$E$25,туризм!$E$26,туризм!$E$27,туризм!$E$28,туризм!$E$29,туризм!$E$30,туризм!$E$31,туризм!$E$32,))))</f>
        <v>17</v>
      </c>
      <c r="Q11" s="46" t="s">
        <v>17</v>
      </c>
      <c r="R11" s="5">
        <v>10</v>
      </c>
      <c r="S11" s="16">
        <f>IF(R11="зн",туризм!$D$33,(IF(R11="н/у",туризм!$D$34,CHOOSE(R11,туризм!$D$20,туризм!$D$21,туризм!$D$22,туризм!$D$23,туризм!$D$24,туризм!$D$25,туризм!$D$26,туризм!$D$27,туризм!$D$28,туризм!$D$29,туризм!$D$30,туризм!$D$31,туризм!$D$32,))))</f>
        <v>4</v>
      </c>
      <c r="T11" s="19">
        <v>10</v>
      </c>
      <c r="U11" s="5">
        <v>11</v>
      </c>
      <c r="V11" s="20">
        <f>IF(U11="зн",туризм!$D$33,(IF(U11="н/у",туризм!$D$34,CHOOSE(U11,туризм!$D$20,туризм!$D$21,туризм!$D$22,туризм!$D$23,туризм!$D$24,туризм!$D$25,туризм!$D$26,туризм!$D$27,туризм!$D$28,туризм!$D$29,туризм!$D$30,туризм!$D$31,туризм!$D$32,))))</f>
        <v>3</v>
      </c>
      <c r="W11" s="19" t="s">
        <v>56</v>
      </c>
      <c r="X11" s="43">
        <f>IF(W11="зн",туризм!$E$33,(IF(W11="н/у",туризм!$E$34,CHOOSE(W11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1" s="13">
        <v>8</v>
      </c>
      <c r="Z11" s="16">
        <f>IF(Y11="зн",туризм!$D$33,(IF(Y11="н/у",туризм!$D$34,CHOOSE(Y11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AA11" s="19">
        <f t="shared" si="1"/>
        <v>65</v>
      </c>
      <c r="AB11" s="30">
        <v>6</v>
      </c>
      <c r="AC11" s="51">
        <f t="shared" si="0"/>
        <v>65</v>
      </c>
      <c r="AD11" s="30">
        <v>8</v>
      </c>
    </row>
    <row r="12" spans="1:30" ht="24" customHeight="1">
      <c r="A12" s="19">
        <v>9</v>
      </c>
      <c r="B12" s="40" t="s">
        <v>29</v>
      </c>
      <c r="C12" s="13">
        <v>9</v>
      </c>
      <c r="D12" s="34">
        <f>IF(C12="зн",туризм!$D$33,(IF(C12="н/у",туризм!$D$34,CHOOSE(C12,туризм!$D$20,туризм!$D$21,туризм!$D$22,туризм!$D$23,туризм!$D$24,туризм!$D$25,туризм!$D$26,туризм!$D$27,туризм!$D$28,туризм!$D$29,туризм!$D$30,туризм!$D$31,туризм!$D$32,))))</f>
        <v>5</v>
      </c>
      <c r="E12" s="5">
        <v>2</v>
      </c>
      <c r="F12" s="16">
        <v>3</v>
      </c>
      <c r="G12" s="19" t="s">
        <v>16</v>
      </c>
      <c r="H12" s="34">
        <f>IF(G12="зн",туризм!$E$33,(IF(G12="н/у",туризм!$E$34,CHOOSE(G12,туризм!$E$20,туризм!$E$21,туризм!$E$22,туризм!$E$23,туризм!$E$24,туризм!$E$25,туризм!$E$26,туризм!$E$27,туризм!$E$28,туризм!$E$29,туризм!$E$30,туризм!$E$31,туризм!$E$32,))))</f>
        <v>-5</v>
      </c>
      <c r="I12" s="5" t="s">
        <v>15</v>
      </c>
      <c r="J12" s="20" t="s">
        <v>15</v>
      </c>
      <c r="K12" s="13">
        <v>6</v>
      </c>
      <c r="L12" s="5">
        <f>IF(K12="зн",туризм!$D$33,(IF(K12="н/у",туризм!$D$34,CHOOSE(K12,туризм!$D$20,туризм!$D$21,туризм!$D$22,туризм!$D$23,туризм!$D$24,туризм!$D$25,туризм!$D$26,туризм!$D$27,туризм!$D$28,туризм!$D$29,туризм!$D$30,туризм!$D$31,туризм!$D$32,))))</f>
        <v>8</v>
      </c>
      <c r="M12" s="5" t="s">
        <v>15</v>
      </c>
      <c r="N12" s="16" t="s">
        <v>15</v>
      </c>
      <c r="O12" s="44">
        <v>3</v>
      </c>
      <c r="P12" s="20">
        <f>IF(O12="зн",туризм!$E$33,(IF(O12="н/у",туризм!$E$34,CHOOSE(O12,туризм!$E$20,туризм!$E$21,туризм!$E$22,туризм!$E$23,туризм!$E$24,туризм!$E$25,туризм!$E$26,туризм!$E$27,туризм!$E$28,туризм!$E$29,туризм!$E$30,туризм!$E$31,туризм!$E$32,))))</f>
        <v>20</v>
      </c>
      <c r="Q12" s="46" t="s">
        <v>30</v>
      </c>
      <c r="R12" s="5">
        <v>7</v>
      </c>
      <c r="S12" s="16">
        <f>IF(R12="зн",туризм!$D$33,(IF(R12="н/у",туризм!$D$34,CHOOSE(R12,туризм!$D$20,туризм!$D$21,туризм!$D$22,туризм!$D$23,туризм!$D$24,туризм!$D$25,туризм!$D$26,туризм!$D$27,туризм!$D$28,туризм!$D$29,туризм!$D$30,туризм!$D$31,туризм!$D$32,))))</f>
        <v>7</v>
      </c>
      <c r="T12" s="19">
        <v>20</v>
      </c>
      <c r="U12" s="29">
        <v>2</v>
      </c>
      <c r="V12" s="20">
        <f>IF(U12="зн",туризм!$D$33,(IF(U12="н/у",туризм!$D$34,CHOOSE(U12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W12" s="19" t="s">
        <v>56</v>
      </c>
      <c r="X12" s="43">
        <f>IF(W12="зн",туризм!$E$33,(IF(W12="н/у",туризм!$E$34,CHOOSE(W12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2" s="13">
        <v>4</v>
      </c>
      <c r="Z12" s="16">
        <f>IF(Y12="зн",туризм!$D$33,(IF(Y12="н/у",туризм!$D$34,CHOOSE(Y12,туризм!$D$20,туризм!$D$21,туризм!$D$22,туризм!$D$23,туризм!$D$24,туризм!$D$25,туризм!$D$26,туризм!$D$27,туризм!$D$28,туризм!$D$29,туризм!$D$30,туризм!$D$31,туризм!$D$32,))))</f>
        <v>10</v>
      </c>
      <c r="AA12" s="19">
        <f t="shared" si="1"/>
        <v>59</v>
      </c>
      <c r="AB12" s="30">
        <v>8</v>
      </c>
      <c r="AC12" s="51">
        <f t="shared" si="0"/>
        <v>62</v>
      </c>
      <c r="AD12" s="30">
        <v>5</v>
      </c>
    </row>
    <row r="13" spans="1:30" ht="24" customHeight="1">
      <c r="A13" s="19">
        <v>10</v>
      </c>
      <c r="B13" s="40" t="s">
        <v>31</v>
      </c>
      <c r="C13" s="38">
        <v>1</v>
      </c>
      <c r="D13" s="34">
        <f>IF(C13="зн",туризм!$D$33,(IF(C13="н/у",туризм!$D$34,CHOOSE(C13,туризм!$D$20,туризм!$D$21,туризм!$D$22,туризм!$D$23,туризм!$D$24,туризм!$D$25,туризм!$D$26,туризм!$D$27,туризм!$D$28,туризм!$D$29,туризм!$D$30,туризм!$D$31,туризм!$D$32,))))</f>
        <v>17</v>
      </c>
      <c r="E13" s="5" t="s">
        <v>32</v>
      </c>
      <c r="F13" s="16">
        <v>1</v>
      </c>
      <c r="G13" s="44">
        <v>1</v>
      </c>
      <c r="H13" s="34">
        <f>IF(G13="зн",туризм!$E$33,(IF(G13="н/у",туризм!$E$34,CHOOSE(G13,туризм!$E$20,туризм!$E$21,туризм!$E$22,туризм!$E$23,туризм!$E$24,туризм!$E$25,туризм!$E$26,туризм!$E$27,туризм!$E$28,туризм!$E$29,туризм!$E$30,туризм!$E$31,туризм!$E$32,))))</f>
        <v>25</v>
      </c>
      <c r="I13" s="5" t="s">
        <v>21</v>
      </c>
      <c r="J13" s="20">
        <v>1</v>
      </c>
      <c r="K13" s="38">
        <v>3</v>
      </c>
      <c r="L13" s="5">
        <f>IF(K13="зн",туризм!$D$33,(IF(K13="н/у",туризм!$D$34,CHOOSE(K13,туризм!$D$20,туризм!$D$21,туризм!$D$22,туризм!$D$23,туризм!$D$24,туризм!$D$25,туризм!$D$26,туризм!$D$27,туризм!$D$28,туризм!$D$29,туризм!$D$30,туризм!$D$31,туризм!$D$32,))))</f>
        <v>12</v>
      </c>
      <c r="M13" s="5" t="s">
        <v>21</v>
      </c>
      <c r="N13" s="16">
        <v>1</v>
      </c>
      <c r="O13" s="19">
        <v>11</v>
      </c>
      <c r="P13" s="20">
        <f>IF(O13="зн",туризм!$E$33,(IF(O13="н/у",туризм!$E$34,CHOOSE(O13,туризм!$E$20,туризм!$E$21,туризм!$E$22,туризм!$E$23,туризм!$E$24,туризм!$E$25,туризм!$E$26,туризм!$E$27,туризм!$E$28,туризм!$E$29,туризм!$E$30,туризм!$E$31,туризм!$E$32,))))</f>
        <v>11</v>
      </c>
      <c r="Q13" s="46" t="s">
        <v>33</v>
      </c>
      <c r="R13" s="5">
        <v>8</v>
      </c>
      <c r="S13" s="16">
        <f>IF(R13="зн",туризм!$D$33,(IF(R13="н/у",туризм!$D$34,CHOOSE(R13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T13" s="19">
        <v>37</v>
      </c>
      <c r="U13" s="5">
        <v>4</v>
      </c>
      <c r="V13" s="20">
        <f>IF(U13="зн",туризм!$D$33,(IF(U13="н/у",туризм!$D$34,CHOOSE(U13,туризм!$D$20,туризм!$D$21,туризм!$D$22,туризм!$D$23,туризм!$D$24,туризм!$D$25,туризм!$D$26,туризм!$D$27,туризм!$D$28,туризм!$D$29,туризм!$D$30,туризм!$D$31,туризм!$D$32,))))</f>
        <v>10</v>
      </c>
      <c r="W13" s="19" t="s">
        <v>56</v>
      </c>
      <c r="X13" s="43">
        <f>IF(W13="зн",туризм!$E$33,(IF(W13="н/у",туризм!$E$34,CHOOSE(W13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3" s="38">
        <v>3</v>
      </c>
      <c r="Z13" s="16">
        <f>IF(Y13="зн",туризм!$D$33,(IF(Y13="н/у",туризм!$D$34,CHOOSE(Y13,туризм!$D$20,туризм!$D$21,туризм!$D$22,туризм!$D$23,туризм!$D$24,туризм!$D$25,туризм!$D$26,туризм!$D$27,туризм!$D$28,туризм!$D$29,туризм!$D$30,туризм!$D$31,туризм!$D$32,))))</f>
        <v>12</v>
      </c>
      <c r="AA13" s="19">
        <f t="shared" si="1"/>
        <v>93</v>
      </c>
      <c r="AB13" s="30">
        <v>3</v>
      </c>
      <c r="AC13" s="51">
        <f t="shared" si="0"/>
        <v>96</v>
      </c>
      <c r="AD13" s="7">
        <v>2</v>
      </c>
    </row>
    <row r="14" spans="1:30" ht="24" customHeight="1">
      <c r="A14" s="19">
        <v>11</v>
      </c>
      <c r="B14" s="40" t="s">
        <v>34</v>
      </c>
      <c r="C14" s="38">
        <v>2</v>
      </c>
      <c r="D14" s="34">
        <f>IF(C14="зн",туризм!$D$33,(IF(C14="н/у",туризм!$D$34,CHOOSE(C14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E14" s="5" t="s">
        <v>32</v>
      </c>
      <c r="F14" s="16">
        <v>1</v>
      </c>
      <c r="G14" s="19">
        <v>11</v>
      </c>
      <c r="H14" s="34">
        <f>IF(G14="зн",туризм!$E$33,(IF(G14="н/у",туризм!$E$34,CHOOSE(G14,туризм!$E$20,туризм!$E$21,туризм!$E$22,туризм!$E$23,туризм!$E$24,туризм!$E$25,туризм!$E$26,туризм!$E$27,туризм!$E$28,туризм!$E$29,туризм!$E$30,туризм!$E$31,туризм!$E$32,))))</f>
        <v>11</v>
      </c>
      <c r="I14" s="5" t="s">
        <v>15</v>
      </c>
      <c r="J14" s="20" t="s">
        <v>15</v>
      </c>
      <c r="K14" s="13">
        <v>4</v>
      </c>
      <c r="L14" s="5">
        <f>IF(K14="зн",туризм!$D$33,(IF(K14="н/у",туризм!$D$34,CHOOSE(K14,туризм!$D$20,туризм!$D$21,туризм!$D$22,туризм!$D$23,туризм!$D$24,туризм!$D$25,туризм!$D$26,туризм!$D$27,туризм!$D$28,туризм!$D$29,туризм!$D$30,туризм!$D$31,туризм!$D$32,))))</f>
        <v>10</v>
      </c>
      <c r="M14" s="5" t="s">
        <v>15</v>
      </c>
      <c r="N14" s="16" t="s">
        <v>15</v>
      </c>
      <c r="O14" s="19">
        <v>10</v>
      </c>
      <c r="P14" s="20">
        <f>IF(O14="зн",туризм!$E$33,(IF(O14="н/у",туризм!$E$34,CHOOSE(O14,туризм!$E$20,туризм!$E$21,туризм!$E$22,туризм!$E$23,туризм!$E$24,туризм!$E$25,туризм!$E$26,туризм!$E$27,туризм!$E$28,туризм!$E$29,туризм!$E$30,туризм!$E$31,туризм!$E$32,))))</f>
        <v>12</v>
      </c>
      <c r="Q14" s="46" t="s">
        <v>41</v>
      </c>
      <c r="R14" s="29">
        <v>2</v>
      </c>
      <c r="S14" s="16">
        <f>IF(R14="зн",туризм!$D$33,(IF(R14="н/у",туризм!$D$34,CHOOSE(R14,туризм!$D$20,туризм!$D$21,туризм!$D$22,туризм!$D$23,туризм!$D$24,туризм!$D$25,туризм!$D$26,туризм!$D$27,туризм!$D$28,туризм!$D$29,туризм!$D$30,туризм!$D$31,туризм!$D$32,))))</f>
        <v>14</v>
      </c>
      <c r="T14" s="19">
        <v>25</v>
      </c>
      <c r="U14" s="5">
        <v>6</v>
      </c>
      <c r="V14" s="20">
        <f>IF(U14="зн",туризм!$D$33,(IF(U14="н/у",туризм!$D$34,CHOOSE(U14,туризм!$D$20,туризм!$D$21,туризм!$D$22,туризм!$D$23,туризм!$D$24,туризм!$D$25,туризм!$D$26,туризм!$D$27,туризм!$D$28,туризм!$D$29,туризм!$D$30,туризм!$D$31,туризм!$D$32,))))</f>
        <v>8</v>
      </c>
      <c r="W14" s="19" t="s">
        <v>56</v>
      </c>
      <c r="X14" s="43">
        <f>IF(W14="зн",туризм!$E$33,(IF(W14="н/у",туризм!$E$34,CHOOSE(W14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4" s="13">
        <v>12</v>
      </c>
      <c r="Z14" s="16">
        <f>IF(Y14="зн",туризм!$D$33,(IF(Y14="н/у",туризм!$D$34,CHOOSE(Y14,туризм!$D$20,туризм!$D$21,туризм!$D$22,туризм!$D$23,туризм!$D$24,туризм!$D$25,туризм!$D$26,туризм!$D$27,туризм!$D$28,туризм!$D$29,туризм!$D$30,туризм!$D$31,туризм!$D$32,))))</f>
        <v>2</v>
      </c>
      <c r="AA14" s="19">
        <f t="shared" si="1"/>
        <v>71</v>
      </c>
      <c r="AB14" s="30">
        <v>4</v>
      </c>
      <c r="AC14" s="51">
        <f t="shared" si="0"/>
        <v>72</v>
      </c>
      <c r="AD14" s="30">
        <v>6</v>
      </c>
    </row>
    <row r="15" spans="1:30" ht="24" customHeight="1">
      <c r="A15" s="19">
        <v>12</v>
      </c>
      <c r="B15" s="40" t="s">
        <v>35</v>
      </c>
      <c r="C15" s="13">
        <v>13</v>
      </c>
      <c r="D15" s="34">
        <f>IF(C15="зн",туризм!$D$33,(IF(C15="н/у",туризм!$D$34,CHOOSE(C15,туризм!$D$20,туризм!$D$21,туризм!$D$22,туризм!$D$23,туризм!$D$24,туризм!$D$25,туризм!$D$26,туризм!$D$27,туризм!$D$28,туризм!$D$29,туризм!$D$30,туризм!$D$31,туризм!$D$32,))))</f>
        <v>1</v>
      </c>
      <c r="E15" s="5" t="s">
        <v>15</v>
      </c>
      <c r="F15" s="16" t="s">
        <v>15</v>
      </c>
      <c r="G15" s="19">
        <v>10</v>
      </c>
      <c r="H15" s="34">
        <f>IF(G15="зн",туризм!$E$33,(IF(G15="н/у",туризм!$E$34,CHOOSE(G15,туризм!$E$20,туризм!$E$21,туризм!$E$22,туризм!$E$23,туризм!$E$24,туризм!$E$25,туризм!$E$26,туризм!$E$27,туризм!$E$28,туризм!$E$29,туризм!$E$30,туризм!$E$31,туризм!$E$32,))))</f>
        <v>12</v>
      </c>
      <c r="I15" s="5" t="s">
        <v>15</v>
      </c>
      <c r="J15" s="20" t="s">
        <v>15</v>
      </c>
      <c r="K15" s="13">
        <v>8</v>
      </c>
      <c r="L15" s="5">
        <f>IF(K15="зн",туризм!$D$33,(IF(K15="н/у",туризм!$D$34,CHOOSE(K15,туризм!$D$20,туризм!$D$21,туризм!$D$22,туризм!$D$23,туризм!$D$24,туризм!$D$25,туризм!$D$26,туризм!$D$27,туризм!$D$28,туризм!$D$29,туризм!$D$30,туризм!$D$31,туризм!$D$32,))))</f>
        <v>6</v>
      </c>
      <c r="M15" s="5" t="s">
        <v>15</v>
      </c>
      <c r="N15" s="16" t="s">
        <v>15</v>
      </c>
      <c r="O15" s="19" t="s">
        <v>16</v>
      </c>
      <c r="P15" s="20">
        <f>IF(O15="зн",туризм!$E$33,(IF(O15="н/у",туризм!$E$34,CHOOSE(O15,туризм!$E$20,туризм!$E$21,туризм!$E$22,туризм!$E$23,туризм!$E$24,туризм!$E$25,туризм!$E$26,туризм!$E$27,туризм!$E$28,туризм!$E$29,туризм!$E$30,туризм!$E$31,туризм!$E$32,))))</f>
        <v>-5</v>
      </c>
      <c r="Q15" s="46">
        <v>0</v>
      </c>
      <c r="R15" s="5">
        <v>13</v>
      </c>
      <c r="S15" s="16">
        <f>IF(R15="зн",туризм!$D$33,(IF(R15="н/у",туризм!$D$34,CHOOSE(R15,туризм!$D$20,туризм!$D$21,туризм!$D$22,туризм!$D$23,туризм!$D$24,туризм!$D$25,туризм!$D$26,туризм!$D$27,туризм!$D$28,туризм!$D$29,туризм!$D$30,туризм!$D$31,туризм!$D$32,))))</f>
        <v>1</v>
      </c>
      <c r="T15" s="19">
        <v>5</v>
      </c>
      <c r="U15" s="29">
        <v>3</v>
      </c>
      <c r="V15" s="20">
        <f>IF(U15="зн",туризм!$D$33,(IF(U15="н/у",туризм!$D$34,CHOOSE(U15,туризм!$D$20,туризм!$D$21,туризм!$D$22,туризм!$D$23,туризм!$D$24,туризм!$D$25,туризм!$D$26,туризм!$D$27,туризм!$D$28,туризм!$D$29,туризм!$D$30,туризм!$D$31,туризм!$D$32,))))</f>
        <v>12</v>
      </c>
      <c r="W15" s="19" t="s">
        <v>56</v>
      </c>
      <c r="X15" s="43">
        <f>IF(W15="зн",туризм!$E$33,(IF(W15="н/у",туризм!$E$34,CHOOSE(W15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5" s="13">
        <v>5</v>
      </c>
      <c r="Z15" s="16">
        <f>IF(Y15="зн",туризм!$D$33,(IF(Y15="н/у",туризм!$D$34,CHOOSE(Y15,туризм!$D$20,туризм!$D$21,туризм!$D$22,туризм!$D$23,туризм!$D$24,туризм!$D$25,туризм!$D$26,туризм!$D$27,туризм!$D$28,туризм!$D$29,туризм!$D$30,туризм!$D$31,туризм!$D$32,))))</f>
        <v>9</v>
      </c>
      <c r="AA15" s="19">
        <f t="shared" si="1"/>
        <v>36</v>
      </c>
      <c r="AB15" s="30">
        <v>13</v>
      </c>
      <c r="AC15" s="51">
        <f t="shared" si="0"/>
        <v>36</v>
      </c>
      <c r="AD15" s="30">
        <v>13</v>
      </c>
    </row>
    <row r="16" spans="1:30" ht="24" customHeight="1" thickBot="1">
      <c r="A16" s="21">
        <v>13</v>
      </c>
      <c r="B16" s="41" t="s">
        <v>36</v>
      </c>
      <c r="C16" s="14">
        <v>6</v>
      </c>
      <c r="D16" s="8">
        <f>IF(C16="зн",туризм!$D$33,(IF(C16="н/у",туризм!$D$34,CHOOSE(C16,туризм!$D$20,туризм!$D$21,туризм!$D$22,туризм!$D$23,туризм!$D$24,туризм!$D$25,туризм!$D$26,туризм!$D$27,туризм!$D$28,туризм!$D$29,туризм!$D$30,туризм!$D$31,туризм!$D$32,))))</f>
        <v>8</v>
      </c>
      <c r="E16" s="8" t="s">
        <v>32</v>
      </c>
      <c r="F16" s="17">
        <v>1</v>
      </c>
      <c r="G16" s="21">
        <v>9</v>
      </c>
      <c r="H16" s="8">
        <f>IF(G16="зн",туризм!$E$33,(IF(G16="н/у",туризм!$E$34,CHOOSE(G16,туризм!$E$20,туризм!$E$21,туризм!$E$22,туризм!$E$23,туризм!$E$24,туризм!$E$25,туризм!$E$26,туризм!$E$27,туризм!$E$28,туризм!$E$29,туризм!$E$30,туризм!$E$31,туризм!$E$32,))))</f>
        <v>13</v>
      </c>
      <c r="I16" s="8" t="s">
        <v>15</v>
      </c>
      <c r="J16" s="22" t="s">
        <v>15</v>
      </c>
      <c r="K16" s="14">
        <v>12</v>
      </c>
      <c r="L16" s="8">
        <f>IF(K16="зн",туризм!$D$33,(IF(K16="н/у",туризм!$D$34,CHOOSE(K16,туризм!$D$20,туризм!$D$21,туризм!$D$22,туризм!$D$23,туризм!$D$24,туризм!$D$25,туризм!$D$26,туризм!$D$27,туризм!$D$28,туризм!$D$29,туризм!$D$30,туризм!$D$31,туризм!$D$32,))))</f>
        <v>2</v>
      </c>
      <c r="M16" s="8" t="s">
        <v>37</v>
      </c>
      <c r="N16" s="17">
        <v>5</v>
      </c>
      <c r="O16" s="21">
        <v>6</v>
      </c>
      <c r="P16" s="22">
        <f>IF(O16="зн",туризм!$E$33,(IF(O16="н/у",туризм!$E$34,CHOOSE(O16,туризм!$E$20,туризм!$E$21,туризм!$E$22,туризм!$E$23,туризм!$E$24,туризм!$E$25,туризм!$E$26,туризм!$E$27,туризм!$E$28,туризм!$E$29,туризм!$E$30,туризм!$E$31,туризм!$E$32,))))</f>
        <v>16</v>
      </c>
      <c r="Q16" s="47" t="s">
        <v>42</v>
      </c>
      <c r="R16" s="31">
        <v>1</v>
      </c>
      <c r="S16" s="17">
        <f>IF(R16="зн",туризм!$D$33,(IF(R16="н/у",туризм!$D$34,CHOOSE(R16,туризм!$D$20,туризм!$D$21,туризм!$D$22,туризм!$D$23,туризм!$D$24,туризм!$D$25,туризм!$D$26,туризм!$D$27,туризм!$D$28,туризм!$D$29,туризм!$D$30,туризм!$D$31,туризм!$D$32,))))</f>
        <v>17</v>
      </c>
      <c r="T16" s="21">
        <v>13</v>
      </c>
      <c r="U16" s="8">
        <v>12</v>
      </c>
      <c r="V16" s="22">
        <f>IF(U16="зн",туризм!$D$33,(IF(U16="н/у",туризм!$D$34,CHOOSE(U16,туризм!$D$20,туризм!$D$21,туризм!$D$22,туризм!$D$23,туризм!$D$24,туризм!$D$25,туризм!$D$26,туризм!$D$27,туризм!$D$28,туризм!$D$29,туризм!$D$30,туризм!$D$31,туризм!$D$32,))))</f>
        <v>2</v>
      </c>
      <c r="W16" s="21" t="s">
        <v>56</v>
      </c>
      <c r="X16" s="22">
        <f>IF(W16="зн",туризм!$E$33,(IF(W16="н/у",туризм!$E$34,CHOOSE(W16,туризм!$E$20,туризм!$E$21,туризм!$E$22,туризм!$E$23,туризм!$E$24,туризм!$E$25,туризм!$E$26,туризм!$E$27,туризм!$E$28,туризм!$E$29,туризм!$E$30,туризм!$E$31,туризм!$E$32,))))</f>
        <v>0</v>
      </c>
      <c r="Y16" s="14">
        <v>9</v>
      </c>
      <c r="Z16" s="17">
        <f>IF(Y16="зн",туризм!$D$33,(IF(Y16="н/у",туризм!$D$34,CHOOSE(Y16,туризм!$D$20,туризм!$D$21,туризм!$D$22,туризм!$D$23,туризм!$D$24,туризм!$D$25,туризм!$D$26,туризм!$D$27,туризм!$D$28,туризм!$D$29,туризм!$D$30,туризм!$D$31,туризм!$D$32,))))</f>
        <v>5</v>
      </c>
      <c r="AA16" s="21">
        <f t="shared" si="1"/>
        <v>63</v>
      </c>
      <c r="AB16" s="32">
        <v>7</v>
      </c>
      <c r="AC16" s="52">
        <f t="shared" si="0"/>
        <v>69</v>
      </c>
      <c r="AD16" s="32">
        <v>4</v>
      </c>
    </row>
  </sheetData>
  <mergeCells count="19">
    <mergeCell ref="K2:L2"/>
    <mergeCell ref="M2:N2"/>
    <mergeCell ref="O2:P2"/>
    <mergeCell ref="K1:N1"/>
    <mergeCell ref="A1:A3"/>
    <mergeCell ref="B1:B3"/>
    <mergeCell ref="C1:F1"/>
    <mergeCell ref="G1:J1"/>
    <mergeCell ref="C2:D2"/>
    <mergeCell ref="E2:F2"/>
    <mergeCell ref="G2:H2"/>
    <mergeCell ref="I2:J2"/>
    <mergeCell ref="AA1:AB2"/>
    <mergeCell ref="AC1:AD2"/>
    <mergeCell ref="O1:P1"/>
    <mergeCell ref="Q1:S2"/>
    <mergeCell ref="T1:V2"/>
    <mergeCell ref="Y1:Z2"/>
    <mergeCell ref="W1:X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30" zoomScaleNormal="130" workbookViewId="0" topLeftCell="A1">
      <selection activeCell="A1" sqref="A1"/>
    </sheetView>
  </sheetViews>
  <sheetFormatPr defaultColWidth="9.00390625" defaultRowHeight="12.75"/>
  <cols>
    <col min="1" max="1" width="3.875" style="74" customWidth="1"/>
    <col min="2" max="2" width="17.375" style="74" customWidth="1"/>
    <col min="3" max="3" width="7.00390625" style="74" customWidth="1"/>
    <col min="4" max="4" width="5.25390625" style="74" customWidth="1"/>
    <col min="5" max="5" width="7.50390625" style="74" customWidth="1"/>
    <col min="6" max="6" width="7.75390625" style="74" customWidth="1"/>
    <col min="7" max="7" width="6.50390625" style="74" customWidth="1"/>
    <col min="8" max="11" width="8.875" style="74" customWidth="1"/>
    <col min="12" max="12" width="6.50390625" style="74" customWidth="1"/>
    <col min="13" max="13" width="7.50390625" style="74" customWidth="1"/>
    <col min="14" max="16384" width="8.875" style="74" customWidth="1"/>
  </cols>
  <sheetData>
    <row r="1" spans="1:12" ht="18" customHeight="1">
      <c r="A1" s="3"/>
      <c r="B1" s="66" t="s">
        <v>0</v>
      </c>
      <c r="C1" s="129" t="s">
        <v>62</v>
      </c>
      <c r="D1" s="130"/>
      <c r="E1" s="130"/>
      <c r="F1" s="130"/>
      <c r="G1" s="131"/>
      <c r="H1" s="129" t="s">
        <v>65</v>
      </c>
      <c r="I1" s="130"/>
      <c r="J1" s="130"/>
      <c r="K1" s="130"/>
      <c r="L1" s="131"/>
    </row>
    <row r="2" spans="1:12" ht="18" customHeight="1" thickBot="1">
      <c r="A2" s="4"/>
      <c r="B2" s="132"/>
      <c r="C2" s="79" t="s">
        <v>61</v>
      </c>
      <c r="D2" s="77" t="s">
        <v>66</v>
      </c>
      <c r="E2" s="143" t="s">
        <v>63</v>
      </c>
      <c r="F2" s="144" t="s">
        <v>64</v>
      </c>
      <c r="G2" s="80" t="s">
        <v>44</v>
      </c>
      <c r="H2" s="75" t="s">
        <v>61</v>
      </c>
      <c r="I2" s="75" t="s">
        <v>66</v>
      </c>
      <c r="J2" s="137" t="s">
        <v>63</v>
      </c>
      <c r="K2" s="138" t="s">
        <v>64</v>
      </c>
      <c r="L2" s="76" t="s">
        <v>44</v>
      </c>
    </row>
    <row r="3" spans="1:12" ht="21" customHeight="1">
      <c r="A3" s="55">
        <v>1</v>
      </c>
      <c r="B3" s="58" t="s">
        <v>14</v>
      </c>
      <c r="C3" s="81">
        <f>туризм!U4</f>
        <v>30</v>
      </c>
      <c r="D3" s="82">
        <f>краєзнавство!AA4</f>
        <v>41</v>
      </c>
      <c r="E3" s="82">
        <f>SUM(C3,D3)</f>
        <v>71</v>
      </c>
      <c r="F3" s="140">
        <v>11</v>
      </c>
      <c r="G3" s="83">
        <v>11</v>
      </c>
      <c r="H3" s="84">
        <f>туризм!W4</f>
        <v>30</v>
      </c>
      <c r="I3" s="84">
        <f>краєзнавство!AC4</f>
        <v>41</v>
      </c>
      <c r="J3" s="84">
        <f>SUM(H3,I3)</f>
        <v>71</v>
      </c>
      <c r="K3" s="139">
        <v>7</v>
      </c>
      <c r="L3" s="85">
        <v>11</v>
      </c>
    </row>
    <row r="4" spans="1:12" ht="21" customHeight="1">
      <c r="A4" s="56">
        <v>2</v>
      </c>
      <c r="B4" s="59" t="s">
        <v>18</v>
      </c>
      <c r="C4" s="81">
        <f>туризм!U5</f>
        <v>48</v>
      </c>
      <c r="D4" s="82">
        <f>краєзнавство!AA5</f>
        <v>58</v>
      </c>
      <c r="E4" s="82">
        <f aca="true" t="shared" si="0" ref="E4:E15">SUM(C4,D4)</f>
        <v>106</v>
      </c>
      <c r="F4" s="140">
        <v>15</v>
      </c>
      <c r="G4" s="83">
        <v>8</v>
      </c>
      <c r="H4" s="82">
        <f>туризм!W5</f>
        <v>48</v>
      </c>
      <c r="I4" s="82">
        <f>краєзнавство!AC5</f>
        <v>58</v>
      </c>
      <c r="J4" s="82">
        <f aca="true" t="shared" si="1" ref="J4:J15">SUM(H4,I4)</f>
        <v>106</v>
      </c>
      <c r="K4" s="140">
        <v>11</v>
      </c>
      <c r="L4" s="83">
        <v>8</v>
      </c>
    </row>
    <row r="5" spans="1:12" ht="21" customHeight="1">
      <c r="A5" s="56">
        <v>3</v>
      </c>
      <c r="B5" s="59" t="s">
        <v>20</v>
      </c>
      <c r="C5" s="81">
        <f>туризм!U6</f>
        <v>179</v>
      </c>
      <c r="D5" s="82">
        <f>краєзнавство!AA6</f>
        <v>117</v>
      </c>
      <c r="E5" s="82">
        <f t="shared" si="0"/>
        <v>296</v>
      </c>
      <c r="F5" s="140">
        <v>34</v>
      </c>
      <c r="G5" s="83">
        <v>1</v>
      </c>
      <c r="H5" s="82">
        <f>туризм!W6</f>
        <v>222</v>
      </c>
      <c r="I5" s="82">
        <f>краєзнавство!AC6</f>
        <v>148</v>
      </c>
      <c r="J5" s="82">
        <f t="shared" si="1"/>
        <v>370</v>
      </c>
      <c r="K5" s="140">
        <v>37</v>
      </c>
      <c r="L5" s="83">
        <v>1</v>
      </c>
    </row>
    <row r="6" spans="1:12" ht="21" customHeight="1">
      <c r="A6" s="56">
        <v>4</v>
      </c>
      <c r="B6" s="59" t="s">
        <v>22</v>
      </c>
      <c r="C6" s="81">
        <f>туризм!U7</f>
        <v>59</v>
      </c>
      <c r="D6" s="82">
        <f>краєзнавство!AA7</f>
        <v>42</v>
      </c>
      <c r="E6" s="82">
        <f t="shared" si="0"/>
        <v>101</v>
      </c>
      <c r="F6" s="140">
        <v>15</v>
      </c>
      <c r="G6" s="83">
        <v>8</v>
      </c>
      <c r="H6" s="82">
        <f>туризм!W7</f>
        <v>59</v>
      </c>
      <c r="I6" s="82">
        <f>краєзнавство!AC7</f>
        <v>45</v>
      </c>
      <c r="J6" s="82">
        <f t="shared" si="1"/>
        <v>104</v>
      </c>
      <c r="K6" s="141">
        <v>10</v>
      </c>
      <c r="L6" s="83">
        <v>9</v>
      </c>
    </row>
    <row r="7" spans="1:12" ht="21" customHeight="1">
      <c r="A7" s="56">
        <v>5</v>
      </c>
      <c r="B7" s="59" t="s">
        <v>23</v>
      </c>
      <c r="C7" s="81">
        <f>туризм!U8</f>
        <v>87</v>
      </c>
      <c r="D7" s="82">
        <f>краєзнавство!AA8</f>
        <v>54</v>
      </c>
      <c r="E7" s="82">
        <f t="shared" si="0"/>
        <v>141</v>
      </c>
      <c r="F7" s="140">
        <v>19</v>
      </c>
      <c r="G7" s="83">
        <v>7</v>
      </c>
      <c r="H7" s="82">
        <f>туризм!W8</f>
        <v>87</v>
      </c>
      <c r="I7" s="82">
        <f>краєзнавство!AC8</f>
        <v>55</v>
      </c>
      <c r="J7" s="82">
        <f t="shared" si="1"/>
        <v>142</v>
      </c>
      <c r="K7" s="141">
        <v>14</v>
      </c>
      <c r="L7" s="83">
        <v>7</v>
      </c>
    </row>
    <row r="8" spans="1:12" ht="21" customHeight="1">
      <c r="A8" s="56">
        <v>6</v>
      </c>
      <c r="B8" s="59" t="s">
        <v>25</v>
      </c>
      <c r="C8" s="81">
        <f>туризм!U9</f>
        <v>34</v>
      </c>
      <c r="D8" s="82">
        <f>краєзнавство!AA9</f>
        <v>67</v>
      </c>
      <c r="E8" s="82">
        <f t="shared" si="0"/>
        <v>101</v>
      </c>
      <c r="F8" s="140">
        <v>14</v>
      </c>
      <c r="G8" s="83">
        <v>10</v>
      </c>
      <c r="H8" s="82">
        <f>туризм!W9</f>
        <v>34</v>
      </c>
      <c r="I8" s="82">
        <f>краєзнавство!AC9</f>
        <v>67</v>
      </c>
      <c r="J8" s="82">
        <f t="shared" si="1"/>
        <v>101</v>
      </c>
      <c r="K8" s="141">
        <v>10</v>
      </c>
      <c r="L8" s="86">
        <v>9</v>
      </c>
    </row>
    <row r="9" spans="1:12" ht="21" customHeight="1">
      <c r="A9" s="56">
        <v>7</v>
      </c>
      <c r="B9" s="59" t="s">
        <v>26</v>
      </c>
      <c r="C9" s="81">
        <f>туризм!U10</f>
        <v>161</v>
      </c>
      <c r="D9" s="82">
        <f>краєзнавство!AA10</f>
        <v>94</v>
      </c>
      <c r="E9" s="82">
        <f t="shared" si="0"/>
        <v>255</v>
      </c>
      <c r="F9" s="140">
        <v>30</v>
      </c>
      <c r="G9" s="83">
        <v>2</v>
      </c>
      <c r="H9" s="82">
        <f>туризм!W10</f>
        <v>166</v>
      </c>
      <c r="I9" s="82">
        <f>краєзнавство!AC10</f>
        <v>96</v>
      </c>
      <c r="J9" s="82">
        <f t="shared" si="1"/>
        <v>262</v>
      </c>
      <c r="K9" s="141">
        <v>26</v>
      </c>
      <c r="L9" s="83">
        <v>2</v>
      </c>
    </row>
    <row r="10" spans="1:12" ht="21" customHeight="1">
      <c r="A10" s="56">
        <v>8</v>
      </c>
      <c r="B10" s="59" t="s">
        <v>28</v>
      </c>
      <c r="C10" s="81">
        <f>туризм!U11</f>
        <v>91</v>
      </c>
      <c r="D10" s="82">
        <f>краєзнавство!AA11</f>
        <v>65</v>
      </c>
      <c r="E10" s="82">
        <f t="shared" si="0"/>
        <v>156</v>
      </c>
      <c r="F10" s="140">
        <v>20</v>
      </c>
      <c r="G10" s="83">
        <v>6</v>
      </c>
      <c r="H10" s="82">
        <f>туризм!W11</f>
        <v>91</v>
      </c>
      <c r="I10" s="82">
        <f>краєзнавство!AC11</f>
        <v>65</v>
      </c>
      <c r="J10" s="82">
        <f t="shared" si="1"/>
        <v>156</v>
      </c>
      <c r="K10" s="141">
        <v>16</v>
      </c>
      <c r="L10" s="86">
        <v>6</v>
      </c>
    </row>
    <row r="11" spans="1:12" ht="21" customHeight="1">
      <c r="A11" s="56">
        <v>9</v>
      </c>
      <c r="B11" s="59" t="s">
        <v>29</v>
      </c>
      <c r="C11" s="81">
        <f>туризм!U12</f>
        <v>103</v>
      </c>
      <c r="D11" s="82">
        <f>краєзнавство!AA12</f>
        <v>59</v>
      </c>
      <c r="E11" s="82">
        <f t="shared" si="0"/>
        <v>162</v>
      </c>
      <c r="F11" s="140">
        <v>21</v>
      </c>
      <c r="G11" s="83">
        <v>5</v>
      </c>
      <c r="H11" s="82">
        <f>туризм!W12</f>
        <v>103</v>
      </c>
      <c r="I11" s="82">
        <f>краєзнавство!AC12</f>
        <v>62</v>
      </c>
      <c r="J11" s="82">
        <f t="shared" si="1"/>
        <v>165</v>
      </c>
      <c r="K11" s="141">
        <v>17</v>
      </c>
      <c r="L11" s="83">
        <v>5</v>
      </c>
    </row>
    <row r="12" spans="1:12" ht="21" customHeight="1">
      <c r="A12" s="56">
        <v>10</v>
      </c>
      <c r="B12" s="59" t="s">
        <v>31</v>
      </c>
      <c r="C12" s="81">
        <f>туризм!U13</f>
        <v>126</v>
      </c>
      <c r="D12" s="82">
        <f>краєзнавство!AA13</f>
        <v>93</v>
      </c>
      <c r="E12" s="82">
        <f t="shared" si="0"/>
        <v>219</v>
      </c>
      <c r="F12" s="140">
        <v>27</v>
      </c>
      <c r="G12" s="83">
        <v>3</v>
      </c>
      <c r="H12" s="82">
        <f>туризм!W13</f>
        <v>138</v>
      </c>
      <c r="I12" s="82">
        <f>краєзнавство!AC13</f>
        <v>96</v>
      </c>
      <c r="J12" s="82">
        <f t="shared" si="1"/>
        <v>234</v>
      </c>
      <c r="K12" s="141">
        <v>23</v>
      </c>
      <c r="L12" s="83">
        <v>3</v>
      </c>
    </row>
    <row r="13" spans="1:12" ht="21" customHeight="1">
      <c r="A13" s="56">
        <v>11</v>
      </c>
      <c r="B13" s="59" t="s">
        <v>34</v>
      </c>
      <c r="C13" s="81">
        <f>туризм!U14</f>
        <v>-1</v>
      </c>
      <c r="D13" s="82">
        <f>краєзнавство!AA14</f>
        <v>71</v>
      </c>
      <c r="E13" s="82">
        <f t="shared" si="0"/>
        <v>70</v>
      </c>
      <c r="F13" s="140">
        <v>11</v>
      </c>
      <c r="G13" s="83">
        <v>11</v>
      </c>
      <c r="H13" s="82">
        <f>туризм!W14</f>
        <v>-1</v>
      </c>
      <c r="I13" s="82">
        <f>краєзнавство!AC14</f>
        <v>72</v>
      </c>
      <c r="J13" s="82">
        <f t="shared" si="1"/>
        <v>71</v>
      </c>
      <c r="K13" s="141">
        <v>7</v>
      </c>
      <c r="L13" s="86">
        <v>11</v>
      </c>
    </row>
    <row r="14" spans="1:12" ht="21" customHeight="1">
      <c r="A14" s="56">
        <v>12</v>
      </c>
      <c r="B14" s="59" t="s">
        <v>57</v>
      </c>
      <c r="C14" s="81">
        <f>туризм!U15</f>
        <v>-22</v>
      </c>
      <c r="D14" s="82">
        <f>краєзнавство!AA15</f>
        <v>36</v>
      </c>
      <c r="E14" s="82">
        <f t="shared" si="0"/>
        <v>14</v>
      </c>
      <c r="F14" s="140">
        <v>5</v>
      </c>
      <c r="G14" s="83">
        <v>13</v>
      </c>
      <c r="H14" s="82">
        <f>туризм!W15</f>
        <v>-22</v>
      </c>
      <c r="I14" s="82">
        <f>краєзнавство!AC15</f>
        <v>36</v>
      </c>
      <c r="J14" s="82">
        <f t="shared" si="1"/>
        <v>14</v>
      </c>
      <c r="K14" s="141">
        <v>1</v>
      </c>
      <c r="L14" s="86">
        <v>13</v>
      </c>
    </row>
    <row r="15" spans="1:12" ht="21" customHeight="1" thickBot="1">
      <c r="A15" s="57">
        <v>13</v>
      </c>
      <c r="B15" s="60" t="s">
        <v>58</v>
      </c>
      <c r="C15" s="87">
        <f>туризм!U16</f>
        <v>118</v>
      </c>
      <c r="D15" s="88">
        <f>краєзнавство!AA16</f>
        <v>63</v>
      </c>
      <c r="E15" s="89">
        <f t="shared" si="0"/>
        <v>181</v>
      </c>
      <c r="F15" s="145">
        <v>27</v>
      </c>
      <c r="G15" s="90">
        <v>3</v>
      </c>
      <c r="H15" s="89">
        <f>туризм!W16</f>
        <v>118</v>
      </c>
      <c r="I15" s="89">
        <f>краєзнавство!AC16</f>
        <v>69</v>
      </c>
      <c r="J15" s="89">
        <f t="shared" si="1"/>
        <v>187</v>
      </c>
      <c r="K15" s="142">
        <v>19</v>
      </c>
      <c r="L15" s="90">
        <v>4</v>
      </c>
    </row>
    <row r="16" spans="12:16" ht="12.75">
      <c r="L16" s="78"/>
      <c r="M16" s="78"/>
      <c r="N16" s="78"/>
      <c r="O16" s="78"/>
      <c r="P16" s="78"/>
    </row>
  </sheetData>
  <mergeCells count="3">
    <mergeCell ref="C1:G1"/>
    <mergeCell ref="H1:L1"/>
    <mergeCell ref="B1:B2"/>
  </mergeCells>
  <printOptions/>
  <pageMargins left="0.3937007874015748" right="0.3937007874015748" top="0.3937007874015748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o_O</dc:creator>
  <cp:keywords/>
  <dc:description/>
  <cp:lastModifiedBy>o_O</cp:lastModifiedBy>
  <cp:lastPrinted>2014-06-24T11:40:03Z</cp:lastPrinted>
  <dcterms:created xsi:type="dcterms:W3CDTF">2014-06-23T11:22:27Z</dcterms:created>
  <dcterms:modified xsi:type="dcterms:W3CDTF">2014-06-26T11:31:12Z</dcterms:modified>
  <cp:category/>
  <cp:version/>
  <cp:contentType/>
  <cp:contentStatus/>
</cp:coreProperties>
</file>