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2120" windowHeight="9120" firstSheet="2" activeTab="6"/>
  </bookViews>
  <sheets>
    <sheet name="Загал.Ком." sheetId="1" r:id="rId1"/>
    <sheet name="Зв'язки-ком." sheetId="2" r:id="rId2"/>
    <sheet name="Чол.зв'язки" sheetId="3" r:id="rId3"/>
    <sheet name="Мікс зв'язки" sheetId="4" r:id="rId4"/>
    <sheet name="Дівчата" sheetId="5" r:id="rId5"/>
    <sheet name="Хлопці" sheetId="6" r:id="rId6"/>
    <sheet name="Особ-ком." sheetId="7" r:id="rId7"/>
  </sheets>
  <externalReferences>
    <externalReference r:id="rId10"/>
  </externalReferences>
  <definedNames>
    <definedName name="_xlnm.Print_Area" localSheetId="4">'Дівчата'!$A$1:$U$33</definedName>
    <definedName name="_xlnm.Print_Area" localSheetId="0">'Загал.Ком.'!$A$1:$G$23</definedName>
    <definedName name="_xlnm.Print_Area" localSheetId="1">'Зв''язки-ком.'!$A$1:$I$46</definedName>
    <definedName name="_xlnm.Print_Area" localSheetId="3">'Мікс зв''язки'!$A$1:$V$42</definedName>
    <definedName name="_xlnm.Print_Area" localSheetId="6">'Особ-ком.'!$A$1:$H$49</definedName>
    <definedName name="_xlnm.Print_Area" localSheetId="5">'Хлопці'!$A$1:$U$48</definedName>
    <definedName name="_xlnm.Print_Area" localSheetId="2">'Чол.зв''язки'!$A$1:$V$32</definedName>
  </definedNames>
  <calcPr fullCalcOnLoad="1"/>
</workbook>
</file>

<file path=xl/sharedStrings.xml><?xml version="1.0" encoding="utf-8"?>
<sst xmlns="http://schemas.openxmlformats.org/spreadsheetml/2006/main" count="273" uniqueCount="87">
  <si>
    <t>ФЕДЕРАЦІЯ СПОРТИВНОГО ТУРИЗМУ УКРАЇНИ</t>
  </si>
  <si>
    <t>ПРОТОКОЛ № 3</t>
  </si>
  <si>
    <t xml:space="preserve">Змагання – Відкриті змаганняЧернівецької області з пішохідного туризму серед учнівської молоді в закритих приміщеннях "Кубок пам'яті Ігоря Лаптєва" </t>
  </si>
  <si>
    <t>Місце проведення – м.Чернівці</t>
  </si>
  <si>
    <t>Терміни проведення змагань – з 13 по 16 грудня 2012 року</t>
  </si>
  <si>
    <t>№</t>
  </si>
  <si>
    <t>Команда</t>
  </si>
  <si>
    <t>Регіон</t>
  </si>
  <si>
    <t>Місце команди на дистанції</t>
  </si>
  <si>
    <t>Сума місць</t>
  </si>
  <si>
    <t>Місце</t>
  </si>
  <si>
    <t>Смуга перещкод (командна)</t>
  </si>
  <si>
    <t>Смуга перещкод (зв'язки)</t>
  </si>
  <si>
    <t>І</t>
  </si>
  <si>
    <t>ІІ</t>
  </si>
  <si>
    <t>ІІІ</t>
  </si>
  <si>
    <t>Головний суддя _________________________ Гуляєв А.В.</t>
  </si>
  <si>
    <t>Головний секретар ______________________________Іващенко І.Г.</t>
  </si>
  <si>
    <t>ПРОТОКОЛ № 4</t>
  </si>
  <si>
    <t xml:space="preserve">Вид програми –  дистанція "Смуга перешкод" (зв'язки командний) </t>
  </si>
  <si>
    <t>Дата проведення -15  грудня 2012 року.</t>
  </si>
  <si>
    <t>№ п/п</t>
  </si>
  <si>
    <t xml:space="preserve">Призвіще учасників </t>
  </si>
  <si>
    <t xml:space="preserve">Розряд </t>
  </si>
  <si>
    <t>Результат зв'язки</t>
  </si>
  <si>
    <t>Результат команди</t>
  </si>
  <si>
    <t>Головний суддя</t>
  </si>
  <si>
    <t>Гуляєв А.В.</t>
  </si>
  <si>
    <t>Головний секретар</t>
  </si>
  <si>
    <t>Іващенко І.Г.</t>
  </si>
  <si>
    <t xml:space="preserve">Місце проведення – місто Чернівці </t>
  </si>
  <si>
    <t xml:space="preserve">Вид програми –  дистанція "Смуга перешкод" (особисто-командна) </t>
  </si>
  <si>
    <t>Дата проведення - 14 грудня 2012 року.</t>
  </si>
  <si>
    <t>№ уч.</t>
  </si>
  <si>
    <t>Призвіще учасників</t>
  </si>
  <si>
    <t>Результати учасників команди</t>
  </si>
  <si>
    <t>ПРОТОКОЛ № 2</t>
  </si>
  <si>
    <t>Ранг</t>
  </si>
  <si>
    <t>балів</t>
  </si>
  <si>
    <t>Терміни проведення змагань – з13 по 16 грудня 2012 року</t>
  </si>
  <si>
    <t>І розряд</t>
  </si>
  <si>
    <t xml:space="preserve">Вид програми –  дистанція "Смуга перешкод" (зв'язки чол.) </t>
  </si>
  <si>
    <t>ІІ розряд</t>
  </si>
  <si>
    <t>Дата проведення - 15 грудня 2012 року.</t>
  </si>
  <si>
    <t>ІІІ розряд</t>
  </si>
  <si>
    <t>Круто похила переправа вгору</t>
  </si>
  <si>
    <t xml:space="preserve">Траверс скельний </t>
  </si>
  <si>
    <t xml:space="preserve">Спуск потерпілого </t>
  </si>
  <si>
    <t>ЗЧ</t>
  </si>
  <si>
    <t xml:space="preserve">Скельний підйом </t>
  </si>
  <si>
    <t xml:space="preserve">Скельний траверс </t>
  </si>
  <si>
    <t>Спуск умовного потерпилого</t>
  </si>
  <si>
    <t>Жердини</t>
  </si>
  <si>
    <r>
      <t>∑</t>
    </r>
    <r>
      <rPr>
        <b/>
        <sz val="10"/>
        <rFont val="Arial"/>
        <family val="2"/>
      </rPr>
      <t xml:space="preserve"> штрафу</t>
    </r>
  </si>
  <si>
    <t>Штрафний час</t>
  </si>
  <si>
    <t>Біговий час</t>
  </si>
  <si>
    <t>Результат</t>
  </si>
  <si>
    <t>Відносний результат</t>
  </si>
  <si>
    <t>Виконаний розряд</t>
  </si>
  <si>
    <t xml:space="preserve">Вид програми –  дистанція "Смуга перешкод" (зв'язки змішані) </t>
  </si>
  <si>
    <t>Крутопохила переправа в гору</t>
  </si>
  <si>
    <t>Траверс скельний</t>
  </si>
  <si>
    <t>спуск потерпилого</t>
  </si>
  <si>
    <t>Скельний підйом</t>
  </si>
  <si>
    <t>Скельний траверс</t>
  </si>
  <si>
    <t>Спуск умовно потерпилого</t>
  </si>
  <si>
    <t>Зняття</t>
  </si>
  <si>
    <t>ПРОТОКОЛ № 1</t>
  </si>
  <si>
    <t>ранг 100 балів</t>
  </si>
  <si>
    <t>Дівчата</t>
  </si>
  <si>
    <t xml:space="preserve">Спуск по вертикальним перилам </t>
  </si>
  <si>
    <t xml:space="preserve">Жердини </t>
  </si>
  <si>
    <t>ПКЧ</t>
  </si>
  <si>
    <t xml:space="preserve">підйом по вертикальним перилам </t>
  </si>
  <si>
    <t xml:space="preserve">траверс скельної ділянки </t>
  </si>
  <si>
    <t xml:space="preserve">Круто похила переправа </t>
  </si>
  <si>
    <t>I</t>
  </si>
  <si>
    <t>II</t>
  </si>
  <si>
    <t>III</t>
  </si>
  <si>
    <t>ранг 292 бала</t>
  </si>
  <si>
    <t>Хлопці</t>
  </si>
  <si>
    <t xml:space="preserve">Підйом вертікальним перилам </t>
  </si>
  <si>
    <t xml:space="preserve">Траверс схилу </t>
  </si>
  <si>
    <t>Крутопохила переправа</t>
  </si>
  <si>
    <t>Відносний результат (%)</t>
  </si>
  <si>
    <t>ПРОТОКОЛ № 6</t>
  </si>
  <si>
    <r>
      <t xml:space="preserve">Вид програми –  </t>
    </r>
    <r>
      <rPr>
        <b/>
        <sz val="14"/>
        <rFont val="Times New Roman"/>
        <family val="1"/>
      </rPr>
      <t xml:space="preserve">командний залік 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</si>
</sst>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h:mm:ss;@"/>
    <numFmt numFmtId="173" formatCode="[$-F400]h:mm:ss\ AM/PM"/>
  </numFmts>
  <fonts count="21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6"/>
      <name val="Arial Cyr"/>
      <family val="0"/>
    </font>
    <font>
      <b/>
      <sz val="16"/>
      <name val="Times New Roman"/>
      <family val="1"/>
    </font>
    <font>
      <b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 Cyr"/>
      <family val="0"/>
    </font>
    <font>
      <b/>
      <sz val="12"/>
      <name val="Times New Roman"/>
      <family val="1"/>
    </font>
    <font>
      <b/>
      <sz val="2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49" fontId="1" fillId="0" borderId="0" xfId="18" applyNumberFormat="1" applyFont="1" applyAlignment="1">
      <alignment horizontal="center" vertical="center"/>
      <protection/>
    </xf>
    <xf numFmtId="0" fontId="0" fillId="0" borderId="0" xfId="18">
      <alignment/>
      <protection/>
    </xf>
    <xf numFmtId="0" fontId="3" fillId="0" borderId="0" xfId="18" applyFont="1" applyAlignment="1">
      <alignment horizontal="center"/>
      <protection/>
    </xf>
    <xf numFmtId="0" fontId="4" fillId="0" borderId="0" xfId="0" applyFont="1" applyAlignment="1">
      <alignment/>
    </xf>
    <xf numFmtId="0" fontId="5" fillId="0" borderId="0" xfId="18" applyFont="1">
      <alignment/>
      <protection/>
    </xf>
    <xf numFmtId="0" fontId="5" fillId="0" borderId="0" xfId="18" applyFont="1" applyAlignment="1">
      <alignment horizontal="center"/>
      <protection/>
    </xf>
    <xf numFmtId="0" fontId="0" fillId="0" borderId="0" xfId="18" applyBorder="1">
      <alignment/>
      <protection/>
    </xf>
    <xf numFmtId="0" fontId="0" fillId="0" borderId="1" xfId="18" applyBorder="1">
      <alignment/>
      <protection/>
    </xf>
    <xf numFmtId="0" fontId="7" fillId="0" borderId="2" xfId="18" applyFont="1" applyBorder="1" applyAlignment="1">
      <alignment horizontal="center" vertical="center" wrapText="1"/>
      <protection/>
    </xf>
    <xf numFmtId="0" fontId="0" fillId="0" borderId="3" xfId="18" applyBorder="1" applyAlignment="1">
      <alignment horizontal="center" vertical="center"/>
      <protection/>
    </xf>
    <xf numFmtId="0" fontId="7" fillId="0" borderId="3" xfId="18" applyFont="1" applyBorder="1" applyAlignment="1">
      <alignment horizontal="left" vertical="center"/>
      <protection/>
    </xf>
    <xf numFmtId="0" fontId="7" fillId="0" borderId="3" xfId="18" applyFont="1" applyBorder="1" applyAlignment="1">
      <alignment horizontal="center" vertical="center" wrapText="1"/>
      <protection/>
    </xf>
    <xf numFmtId="0" fontId="8" fillId="0" borderId="3" xfId="18" applyNumberFormat="1" applyFont="1" applyBorder="1" applyAlignment="1">
      <alignment horizontal="center" vertical="center"/>
      <protection/>
    </xf>
    <xf numFmtId="1" fontId="8" fillId="0" borderId="3" xfId="18" applyNumberFormat="1" applyFont="1" applyBorder="1" applyAlignment="1">
      <alignment horizontal="center" vertical="center"/>
      <protection/>
    </xf>
    <xf numFmtId="0" fontId="8" fillId="0" borderId="3" xfId="18" applyFont="1" applyBorder="1" applyAlignment="1">
      <alignment horizontal="center" vertical="center"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2" fontId="0" fillId="0" borderId="0" xfId="0" applyNumberFormat="1" applyAlignment="1">
      <alignment/>
    </xf>
    <xf numFmtId="2" fontId="5" fillId="0" borderId="0" xfId="0" applyNumberFormat="1" applyFont="1" applyAlignment="1">
      <alignment horizontal="left"/>
    </xf>
    <xf numFmtId="0" fontId="0" fillId="0" borderId="4" xfId="0" applyBorder="1" applyAlignment="1">
      <alignment/>
    </xf>
    <xf numFmtId="0" fontId="9" fillId="0" borderId="0" xfId="0" applyFont="1" applyAlignment="1">
      <alignment/>
    </xf>
    <xf numFmtId="49" fontId="5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10" fillId="0" borderId="5" xfId="0" applyNumberFormat="1" applyFont="1" applyBorder="1" applyAlignment="1">
      <alignment horizontal="center" vertical="center" wrapText="1" shrinkToFit="1"/>
    </xf>
    <xf numFmtId="49" fontId="11" fillId="2" borderId="6" xfId="0" applyNumberFormat="1" applyFont="1" applyFill="1" applyBorder="1" applyAlignment="1">
      <alignment horizontal="center" vertical="center" wrapText="1" shrinkToFit="1"/>
    </xf>
    <xf numFmtId="49" fontId="12" fillId="2" borderId="6" xfId="0" applyNumberFormat="1" applyFont="1" applyFill="1" applyBorder="1" applyAlignment="1">
      <alignment horizontal="center" vertical="center" wrapText="1" shrinkToFit="1"/>
    </xf>
    <xf numFmtId="49" fontId="3" fillId="2" borderId="6" xfId="0" applyNumberFormat="1" applyFont="1" applyFill="1" applyBorder="1" applyAlignment="1">
      <alignment horizontal="center" vertical="center" wrapText="1" shrinkToFit="1"/>
    </xf>
    <xf numFmtId="0" fontId="0" fillId="0" borderId="6" xfId="18" applyBorder="1">
      <alignment/>
      <protection/>
    </xf>
    <xf numFmtId="0" fontId="0" fillId="0" borderId="6" xfId="18" applyBorder="1" applyAlignment="1">
      <alignment horizontal="left"/>
      <protection/>
    </xf>
    <xf numFmtId="0" fontId="0" fillId="0" borderId="6" xfId="18" applyBorder="1" applyAlignment="1">
      <alignment horizontal="center" vertical="center"/>
      <protection/>
    </xf>
    <xf numFmtId="0" fontId="0" fillId="0" borderId="6" xfId="18" applyBorder="1" applyAlignment="1">
      <alignment/>
      <protection/>
    </xf>
    <xf numFmtId="0" fontId="0" fillId="0" borderId="0" xfId="18" applyFont="1">
      <alignment/>
      <protection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14" fillId="0" borderId="0" xfId="0" applyFont="1" applyAlignment="1">
      <alignment/>
    </xf>
    <xf numFmtId="1" fontId="14" fillId="0" borderId="0" xfId="0" applyNumberFormat="1" applyFont="1" applyAlignment="1">
      <alignment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172" fontId="0" fillId="0" borderId="3" xfId="0" applyNumberFormat="1" applyBorder="1" applyAlignment="1">
      <alignment/>
    </xf>
    <xf numFmtId="0" fontId="0" fillId="0" borderId="6" xfId="17" applyBorder="1" applyAlignment="1">
      <alignment horizontal="center" vertical="center"/>
      <protection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16" fillId="0" borderId="0" xfId="0" applyFont="1" applyAlignment="1">
      <alignment/>
    </xf>
    <xf numFmtId="49" fontId="10" fillId="0" borderId="6" xfId="0" applyNumberFormat="1" applyFont="1" applyBorder="1" applyAlignment="1">
      <alignment horizontal="center" vertical="center" wrapText="1" shrinkToFit="1"/>
    </xf>
    <xf numFmtId="49" fontId="11" fillId="0" borderId="6" xfId="0" applyNumberFormat="1" applyFont="1" applyBorder="1" applyAlignment="1">
      <alignment horizontal="center" vertical="center" wrapText="1" shrinkToFit="1"/>
    </xf>
    <xf numFmtId="49" fontId="12" fillId="0" borderId="6" xfId="0" applyNumberFormat="1" applyFont="1" applyBorder="1" applyAlignment="1">
      <alignment horizontal="center" vertical="center" wrapText="1" shrinkToFit="1"/>
    </xf>
    <xf numFmtId="49" fontId="17" fillId="0" borderId="6" xfId="0" applyNumberFormat="1" applyFont="1" applyBorder="1" applyAlignment="1">
      <alignment horizontal="center" vertical="center" wrapText="1" shrinkToFit="1"/>
    </xf>
    <xf numFmtId="49" fontId="18" fillId="0" borderId="6" xfId="0" applyNumberFormat="1" applyFont="1" applyBorder="1" applyAlignment="1">
      <alignment horizontal="center" vertical="center" textRotation="90" wrapText="1" shrinkToFit="1"/>
    </xf>
    <xf numFmtId="172" fontId="18" fillId="0" borderId="6" xfId="0" applyNumberFormat="1" applyFont="1" applyBorder="1" applyAlignment="1">
      <alignment horizontal="center" vertical="center" wrapText="1" shrinkToFit="1"/>
    </xf>
    <xf numFmtId="49" fontId="18" fillId="0" borderId="6" xfId="0" applyNumberFormat="1" applyFont="1" applyFill="1" applyBorder="1" applyAlignment="1">
      <alignment horizontal="center" vertical="center" textRotation="90" wrapText="1" shrinkToFit="1"/>
    </xf>
    <xf numFmtId="49" fontId="18" fillId="0" borderId="6" xfId="0" applyNumberFormat="1" applyFont="1" applyFill="1" applyBorder="1" applyAlignment="1">
      <alignment horizontal="center" vertical="center" wrapText="1" shrinkToFit="1"/>
    </xf>
    <xf numFmtId="49" fontId="3" fillId="0" borderId="6" xfId="0" applyNumberFormat="1" applyFont="1" applyFill="1" applyBorder="1" applyAlignment="1">
      <alignment horizontal="center" vertical="center" wrapText="1" shrinkToFit="1"/>
    </xf>
    <xf numFmtId="49" fontId="11" fillId="0" borderId="6" xfId="0" applyNumberFormat="1" applyFont="1" applyFill="1" applyBorder="1" applyAlignment="1">
      <alignment horizontal="center" vertical="center" wrapText="1" shrinkToFit="1"/>
    </xf>
    <xf numFmtId="0" fontId="0" fillId="0" borderId="6" xfId="17" applyBorder="1">
      <alignment/>
      <protection/>
    </xf>
    <xf numFmtId="0" fontId="13" fillId="0" borderId="6" xfId="17" applyFont="1" applyBorder="1" applyAlignment="1">
      <alignment wrapText="1"/>
      <protection/>
    </xf>
    <xf numFmtId="172" fontId="13" fillId="0" borderId="6" xfId="17" applyNumberFormat="1" applyFont="1" applyBorder="1" applyAlignment="1">
      <alignment horizontal="center" vertical="center"/>
      <protection/>
    </xf>
    <xf numFmtId="0" fontId="0" fillId="0" borderId="0" xfId="17">
      <alignment/>
      <protection/>
    </xf>
    <xf numFmtId="0" fontId="5" fillId="0" borderId="0" xfId="0" applyFont="1" applyAlignment="1">
      <alignment horizontal="right"/>
    </xf>
    <xf numFmtId="49" fontId="10" fillId="2" borderId="6" xfId="0" applyNumberFormat="1" applyFont="1" applyFill="1" applyBorder="1" applyAlignment="1">
      <alignment horizontal="center" vertical="center" wrapText="1" shrinkToFit="1"/>
    </xf>
    <xf numFmtId="49" fontId="17" fillId="2" borderId="6" xfId="0" applyNumberFormat="1" applyFont="1" applyFill="1" applyBorder="1" applyAlignment="1">
      <alignment horizontal="center" vertical="center" wrapText="1" shrinkToFit="1"/>
    </xf>
    <xf numFmtId="49" fontId="11" fillId="2" borderId="6" xfId="0" applyNumberFormat="1" applyFont="1" applyFill="1" applyBorder="1" applyAlignment="1">
      <alignment horizontal="center" vertical="center" textRotation="90" wrapText="1" shrinkToFit="1"/>
    </xf>
    <xf numFmtId="172" fontId="11" fillId="2" borderId="6" xfId="0" applyNumberFormat="1" applyFont="1" applyFill="1" applyBorder="1" applyAlignment="1">
      <alignment horizontal="center" vertical="center" wrapText="1" shrinkToFit="1"/>
    </xf>
    <xf numFmtId="0" fontId="13" fillId="0" borderId="6" xfId="17" applyFont="1" applyBorder="1" applyAlignment="1">
      <alignment horizontal="left" vertical="center" wrapText="1"/>
      <protection/>
    </xf>
    <xf numFmtId="0" fontId="13" fillId="0" borderId="6" xfId="17" applyNumberFormat="1" applyFont="1" applyBorder="1" applyAlignment="1">
      <alignment horizontal="center" vertical="center"/>
      <protection/>
    </xf>
    <xf numFmtId="9" fontId="14" fillId="0" borderId="0" xfId="0" applyNumberFormat="1" applyFont="1" applyAlignment="1">
      <alignment/>
    </xf>
    <xf numFmtId="49" fontId="18" fillId="2" borderId="6" xfId="0" applyNumberFormat="1" applyFont="1" applyFill="1" applyBorder="1" applyAlignment="1">
      <alignment horizontal="center" vertical="center" textRotation="90" wrapText="1" shrinkToFit="1"/>
    </xf>
    <xf numFmtId="0" fontId="0" fillId="2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/>
    </xf>
    <xf numFmtId="0" fontId="19" fillId="0" borderId="6" xfId="0" applyFont="1" applyBorder="1" applyAlignment="1">
      <alignment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172" fontId="0" fillId="0" borderId="6" xfId="0" applyNumberFormat="1" applyBorder="1" applyAlignment="1">
      <alignment/>
    </xf>
    <xf numFmtId="2" fontId="0" fillId="0" borderId="6" xfId="0" applyNumberForma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9" fontId="14" fillId="0" borderId="0" xfId="0" applyNumberFormat="1" applyFont="1" applyAlignment="1">
      <alignment/>
    </xf>
    <xf numFmtId="0" fontId="14" fillId="0" borderId="0" xfId="0" applyFont="1" applyAlignment="1">
      <alignment/>
    </xf>
    <xf numFmtId="49" fontId="18" fillId="2" borderId="6" xfId="0" applyNumberFormat="1" applyFont="1" applyFill="1" applyBorder="1" applyAlignment="1">
      <alignment horizontal="center" vertical="center" wrapText="1" shrinkToFit="1"/>
    </xf>
    <xf numFmtId="49" fontId="20" fillId="2" borderId="6" xfId="0" applyNumberFormat="1" applyFont="1" applyFill="1" applyBorder="1" applyAlignment="1">
      <alignment horizontal="center" vertical="center" textRotation="90" wrapText="1" shrinkToFit="1"/>
    </xf>
    <xf numFmtId="49" fontId="3" fillId="2" borderId="6" xfId="0" applyNumberFormat="1" applyFont="1" applyFill="1" applyBorder="1" applyAlignment="1">
      <alignment horizontal="center" vertical="center" textRotation="90" wrapText="1" shrinkToFit="1"/>
    </xf>
    <xf numFmtId="0" fontId="4" fillId="0" borderId="6" xfId="0" applyFont="1" applyBorder="1" applyAlignment="1">
      <alignment horizontal="center" vertical="center"/>
    </xf>
    <xf numFmtId="173" fontId="0" fillId="0" borderId="6" xfId="0" applyNumberFormat="1" applyBorder="1" applyAlignment="1">
      <alignment/>
    </xf>
    <xf numFmtId="21" fontId="0" fillId="0" borderId="6" xfId="0" applyNumberFormat="1" applyBorder="1" applyAlignment="1">
      <alignment/>
    </xf>
    <xf numFmtId="173" fontId="0" fillId="0" borderId="0" xfId="0" applyNumberFormat="1" applyAlignment="1">
      <alignment/>
    </xf>
    <xf numFmtId="2" fontId="0" fillId="0" borderId="6" xfId="0" applyNumberFormat="1" applyBorder="1" applyAlignment="1">
      <alignment/>
    </xf>
    <xf numFmtId="0" fontId="19" fillId="0" borderId="0" xfId="0" applyFont="1" applyFill="1" applyBorder="1" applyAlignment="1">
      <alignment/>
    </xf>
    <xf numFmtId="2" fontId="13" fillId="0" borderId="6" xfId="17" applyNumberFormat="1" applyFont="1" applyBorder="1" applyAlignment="1">
      <alignment horizontal="center" vertical="center"/>
      <protection/>
    </xf>
    <xf numFmtId="0" fontId="8" fillId="0" borderId="6" xfId="17" applyFont="1" applyBorder="1" applyAlignment="1">
      <alignment horizontal="center" vertical="center"/>
      <protection/>
    </xf>
    <xf numFmtId="0" fontId="4" fillId="0" borderId="6" xfId="17" applyFont="1" applyBorder="1" applyAlignment="1">
      <alignment horizontal="center" vertical="center"/>
      <protection/>
    </xf>
    <xf numFmtId="172" fontId="4" fillId="0" borderId="6" xfId="17" applyNumberFormat="1" applyFont="1" applyBorder="1" applyAlignment="1">
      <alignment horizontal="center" vertical="center"/>
      <protection/>
    </xf>
    <xf numFmtId="0" fontId="13" fillId="0" borderId="6" xfId="17" applyFont="1" applyBorder="1" applyAlignment="1">
      <alignment horizontal="center" vertical="center"/>
      <protection/>
    </xf>
    <xf numFmtId="172" fontId="13" fillId="0" borderId="6" xfId="17" applyNumberFormat="1" applyFont="1" applyBorder="1" applyAlignment="1">
      <alignment horizontal="center" vertical="center"/>
      <protection/>
    </xf>
    <xf numFmtId="0" fontId="0" fillId="0" borderId="0" xfId="18" applyFont="1" applyAlignment="1">
      <alignment horizontal="center" vertical="center"/>
      <protection/>
    </xf>
    <xf numFmtId="0" fontId="0" fillId="0" borderId="0" xfId="18" applyAlignment="1">
      <alignment horizontal="center" vertical="center"/>
      <protection/>
    </xf>
    <xf numFmtId="49" fontId="1" fillId="0" borderId="0" xfId="18" applyNumberFormat="1" applyFont="1" applyAlignment="1">
      <alignment horizontal="center" vertical="center"/>
      <protection/>
    </xf>
    <xf numFmtId="49" fontId="2" fillId="0" borderId="0" xfId="18" applyNumberFormat="1" applyFont="1" applyAlignment="1">
      <alignment horizontal="center"/>
      <protection/>
    </xf>
    <xf numFmtId="0" fontId="3" fillId="0" borderId="0" xfId="18" applyFont="1" applyAlignment="1">
      <alignment horizontal="center"/>
      <protection/>
    </xf>
    <xf numFmtId="0" fontId="5" fillId="0" borderId="7" xfId="18" applyFont="1" applyBorder="1" applyAlignment="1">
      <alignment horizontal="center" vertical="center"/>
      <protection/>
    </xf>
    <xf numFmtId="0" fontId="0" fillId="0" borderId="2" xfId="18" applyBorder="1" applyAlignment="1">
      <alignment horizontal="center" vertical="center"/>
      <protection/>
    </xf>
    <xf numFmtId="0" fontId="7" fillId="0" borderId="7" xfId="18" applyFont="1" applyBorder="1" applyAlignment="1">
      <alignment horizontal="center" vertical="center"/>
      <protection/>
    </xf>
    <xf numFmtId="0" fontId="7" fillId="0" borderId="2" xfId="18" applyFont="1" applyBorder="1" applyAlignment="1">
      <alignment horizontal="center" vertical="center"/>
      <protection/>
    </xf>
    <xf numFmtId="0" fontId="7" fillId="0" borderId="8" xfId="18" applyFont="1" applyBorder="1" applyAlignment="1">
      <alignment horizontal="center" vertical="center"/>
      <protection/>
    </xf>
    <xf numFmtId="0" fontId="7" fillId="0" borderId="9" xfId="18" applyFont="1" applyBorder="1" applyAlignment="1">
      <alignment horizontal="center" vertical="center"/>
      <protection/>
    </xf>
    <xf numFmtId="0" fontId="7" fillId="0" borderId="7" xfId="18" applyFont="1" applyBorder="1" applyAlignment="1">
      <alignment horizontal="center" vertical="center" wrapText="1"/>
      <protection/>
    </xf>
    <xf numFmtId="0" fontId="7" fillId="0" borderId="2" xfId="18" applyFont="1" applyBorder="1" applyAlignment="1">
      <alignment horizontal="center" vertical="center" wrapText="1"/>
      <protection/>
    </xf>
    <xf numFmtId="172" fontId="13" fillId="0" borderId="6" xfId="18" applyNumberFormat="1" applyFont="1" applyBorder="1" applyAlignment="1">
      <alignment horizontal="center" vertical="center"/>
      <protection/>
    </xf>
    <xf numFmtId="0" fontId="7" fillId="0" borderId="6" xfId="18" applyFont="1" applyBorder="1" applyAlignment="1">
      <alignment horizontal="center" vertical="center"/>
      <protection/>
    </xf>
    <xf numFmtId="172" fontId="4" fillId="0" borderId="6" xfId="18" applyNumberFormat="1" applyFont="1" applyBorder="1" applyAlignment="1">
      <alignment horizontal="center" vertical="center"/>
      <protection/>
    </xf>
    <xf numFmtId="0" fontId="0" fillId="0" borderId="6" xfId="18" applyBorder="1" applyAlignment="1">
      <alignment horizontal="center"/>
      <protection/>
    </xf>
    <xf numFmtId="0" fontId="4" fillId="0" borderId="6" xfId="18" applyFont="1" applyBorder="1" applyAlignment="1">
      <alignment horizontal="center" vertical="center" wrapText="1"/>
      <protection/>
    </xf>
    <xf numFmtId="0" fontId="0" fillId="0" borderId="10" xfId="18" applyBorder="1" applyAlignment="1">
      <alignment horizontal="center"/>
      <protection/>
    </xf>
    <xf numFmtId="0" fontId="0" fillId="0" borderId="1" xfId="18" applyBorder="1" applyAlignment="1">
      <alignment horizontal="center"/>
      <protection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6" xfId="17" applyBorder="1" applyAlignment="1">
      <alignment horizontal="center" vertical="center"/>
      <protection/>
    </xf>
    <xf numFmtId="0" fontId="13" fillId="0" borderId="6" xfId="17" applyFont="1" applyBorder="1" applyAlignment="1">
      <alignment horizontal="center" vertical="center" wrapText="1"/>
      <protection/>
    </xf>
    <xf numFmtId="0" fontId="0" fillId="0" borderId="0" xfId="17" applyAlignment="1">
      <alignment horizontal="center"/>
      <protection/>
    </xf>
    <xf numFmtId="0" fontId="0" fillId="0" borderId="6" xfId="17" applyBorder="1" applyAlignment="1">
      <alignment horizontal="center"/>
      <protection/>
    </xf>
    <xf numFmtId="0" fontId="7" fillId="0" borderId="6" xfId="17" applyFont="1" applyBorder="1" applyAlignment="1">
      <alignment horizontal="center" vertical="center"/>
      <protection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72" fontId="0" fillId="0" borderId="7" xfId="0" applyNumberFormat="1" applyBorder="1" applyAlignment="1">
      <alignment horizontal="center" vertical="center"/>
    </xf>
    <xf numFmtId="172" fontId="0" fillId="0" borderId="11" xfId="0" applyNumberFormat="1" applyBorder="1" applyAlignment="1">
      <alignment horizontal="center" vertical="center"/>
    </xf>
    <xf numFmtId="172" fontId="0" fillId="0" borderId="2" xfId="0" applyNumberFormat="1" applyBorder="1" applyAlignment="1">
      <alignment horizontal="center" vertical="center"/>
    </xf>
  </cellXfs>
  <cellStyles count="8">
    <cellStyle name="Normal" xfId="0"/>
    <cellStyle name="Currency" xfId="15"/>
    <cellStyle name="Currency [0]" xfId="16"/>
    <cellStyle name="Обычный_Книга2" xfId="17"/>
    <cellStyle name="Обычный_Книга3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0;&#1091;&#1073;&#1086;&#1082;%20&#1051;&#1072;&#1087;&#1090;&#1077;&#1074;&#1072;\&#1050;&#1091;&#1073;&#1086;&#1082;%20&#1051;&#1072;&#1087;&#1090;&#1077;&#1074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-1 розряд"/>
      <sheetName val="команда загал"/>
      <sheetName val="бег. зв."/>
      <sheetName val="связки-ком"/>
      <sheetName val="связки-ж"/>
      <sheetName val="мандатка"/>
      <sheetName val="бег.-особ."/>
      <sheetName val="связки-м"/>
      <sheetName val="особ-ком."/>
      <sheetName val="дівчата"/>
      <sheetName val="хлопці"/>
      <sheetName val="смуга-ком"/>
      <sheetName val="номера"/>
      <sheetName val="Іменні заявки"/>
    </sheetNames>
    <sheetDataSet>
      <sheetData sheetId="4">
        <row r="5">
          <cell r="O5" t="str">
            <v>Ранг</v>
          </cell>
          <cell r="P5">
            <v>128</v>
          </cell>
          <cell r="Q5" t="str">
            <v>балів</v>
          </cell>
        </row>
        <row r="6">
          <cell r="N6" t="str">
            <v>І розряд</v>
          </cell>
          <cell r="O6">
            <v>108</v>
          </cell>
          <cell r="P6" t="str">
            <v>балів</v>
          </cell>
        </row>
        <row r="7">
          <cell r="N7" t="str">
            <v>ІІ розряд</v>
          </cell>
          <cell r="O7">
            <v>126</v>
          </cell>
          <cell r="P7" t="str">
            <v>балів</v>
          </cell>
        </row>
        <row r="8">
          <cell r="N8" t="str">
            <v>ІІІ розряд</v>
          </cell>
          <cell r="O8">
            <v>162</v>
          </cell>
          <cell r="P8" t="str">
            <v>балів</v>
          </cell>
        </row>
        <row r="10">
          <cell r="B10" t="str">
            <v>№</v>
          </cell>
          <cell r="C10" t="str">
            <v>Команда</v>
          </cell>
          <cell r="D10" t="str">
            <v>Регіон</v>
          </cell>
          <cell r="E10" t="str">
            <v>Призвіще учасників </v>
          </cell>
          <cell r="F10" t="str">
            <v>Розряд </v>
          </cell>
          <cell r="G10" t="str">
            <v>Крутопохила переправа в гору</v>
          </cell>
          <cell r="H10" t="str">
            <v>Траверс скельний</v>
          </cell>
          <cell r="I10" t="str">
            <v>спуск потерпилого</v>
          </cell>
          <cell r="J10" t="str">
            <v>ЗЧ</v>
          </cell>
          <cell r="K10" t="str">
            <v>Скельний підйом</v>
          </cell>
          <cell r="L10" t="str">
            <v>Скельний траверс</v>
          </cell>
          <cell r="M10" t="str">
            <v>Спуск умовно потерпилого</v>
          </cell>
          <cell r="N10" t="str">
            <v>ЗЧ</v>
          </cell>
          <cell r="O10" t="str">
            <v>Жердини</v>
          </cell>
          <cell r="P10" t="str">
            <v>∑ штрафу</v>
          </cell>
          <cell r="Q10" t="str">
            <v>Штрафний час</v>
          </cell>
          <cell r="R10" t="str">
            <v>Біговий час</v>
          </cell>
          <cell r="S10" t="str">
            <v>Результат</v>
          </cell>
          <cell r="T10" t="str">
            <v>Відносний результат</v>
          </cell>
          <cell r="U10" t="str">
            <v>Виконаний розряд</v>
          </cell>
          <cell r="V10" t="str">
            <v>Місце</v>
          </cell>
        </row>
        <row r="11">
          <cell r="B11">
            <v>91</v>
          </cell>
          <cell r="C11" t="str">
            <v>"Екстрим" м.Кам'янець-Подільський</v>
          </cell>
          <cell r="D11" t="str">
            <v>Хмельницька обл.</v>
          </cell>
          <cell r="E11" t="str">
            <v>Радецький Олександр Олександрович</v>
          </cell>
          <cell r="F11" t="str">
            <v>І</v>
          </cell>
          <cell r="G11">
            <v>3</v>
          </cell>
          <cell r="H11">
            <v>0</v>
          </cell>
          <cell r="I11">
            <v>0</v>
          </cell>
          <cell r="J11">
            <v>0.010717592592592593</v>
          </cell>
          <cell r="K11">
            <v>0</v>
          </cell>
          <cell r="L11">
            <v>0</v>
          </cell>
          <cell r="M11">
            <v>0</v>
          </cell>
          <cell r="N11">
            <v>0.014027777777777778</v>
          </cell>
          <cell r="O11">
            <v>3</v>
          </cell>
          <cell r="P11">
            <v>6</v>
          </cell>
          <cell r="Q11">
            <v>0.0013888888888888887</v>
          </cell>
          <cell r="R11">
            <v>0.02474537037037037</v>
          </cell>
          <cell r="S11">
            <v>0.026134259259259256</v>
          </cell>
          <cell r="T11">
            <v>100</v>
          </cell>
          <cell r="U11" t="str">
            <v>І</v>
          </cell>
          <cell r="V11" t="str">
            <v>І</v>
          </cell>
        </row>
        <row r="12">
          <cell r="B12">
            <v>95</v>
          </cell>
          <cell r="E12" t="str">
            <v>Астахова Надія Юріївна</v>
          </cell>
          <cell r="F12" t="str">
            <v>ІІ</v>
          </cell>
          <cell r="U12" t="str">
            <v>І</v>
          </cell>
        </row>
        <row r="13">
          <cell r="B13">
            <v>34</v>
          </cell>
          <cell r="C13" t="str">
            <v>"Едельвейс" Хмельницького ОЦТКУМ</v>
          </cell>
          <cell r="D13" t="str">
            <v>Хмельницька обл.</v>
          </cell>
          <cell r="E13" t="str">
            <v>Кравець Максим Олегович</v>
          </cell>
          <cell r="F13" t="str">
            <v>І</v>
          </cell>
          <cell r="G13">
            <v>3</v>
          </cell>
          <cell r="H13">
            <v>6</v>
          </cell>
          <cell r="I13">
            <v>0</v>
          </cell>
          <cell r="J13">
            <v>0.009560185185185185</v>
          </cell>
          <cell r="K13">
            <v>0</v>
          </cell>
          <cell r="L13">
            <v>6</v>
          </cell>
          <cell r="M13">
            <v>10</v>
          </cell>
          <cell r="N13">
            <v>0.013252314814814814</v>
          </cell>
          <cell r="O13">
            <v>0</v>
          </cell>
          <cell r="P13">
            <v>25</v>
          </cell>
          <cell r="Q13">
            <v>0.005787037037037037</v>
          </cell>
          <cell r="R13">
            <v>0.0228125</v>
          </cell>
          <cell r="S13">
            <v>0.028599537037037034</v>
          </cell>
          <cell r="T13">
            <v>109.43312666076174</v>
          </cell>
          <cell r="U13" t="str">
            <v>ІІ</v>
          </cell>
          <cell r="V13" t="str">
            <v>ІІ</v>
          </cell>
        </row>
        <row r="14">
          <cell r="B14">
            <v>33</v>
          </cell>
          <cell r="E14" t="str">
            <v>Черешня Дарина Олександрівна</v>
          </cell>
          <cell r="F14" t="str">
            <v>І</v>
          </cell>
          <cell r="U14" t="str">
            <v>ІІ</v>
          </cell>
        </row>
        <row r="15">
          <cell r="B15">
            <v>50</v>
          </cell>
          <cell r="C15" t="str">
            <v>Рівненська СЮТ</v>
          </cell>
          <cell r="D15" t="str">
            <v>Рівненська область</v>
          </cell>
          <cell r="E15" t="str">
            <v>Левчук Максим</v>
          </cell>
          <cell r="F15" t="str">
            <v>І</v>
          </cell>
          <cell r="G15">
            <v>0</v>
          </cell>
          <cell r="H15">
            <v>0</v>
          </cell>
          <cell r="I15">
            <v>20</v>
          </cell>
          <cell r="J15">
            <v>0.011805555555555555</v>
          </cell>
          <cell r="K15">
            <v>0</v>
          </cell>
          <cell r="L15">
            <v>0</v>
          </cell>
          <cell r="M15">
            <v>0</v>
          </cell>
          <cell r="N15">
            <v>0.012627314814814815</v>
          </cell>
          <cell r="O15">
            <v>1</v>
          </cell>
          <cell r="P15">
            <v>21</v>
          </cell>
          <cell r="Q15">
            <v>0.00486111111111111</v>
          </cell>
          <cell r="R15">
            <v>0.02443287037037037</v>
          </cell>
          <cell r="S15">
            <v>0.02929398148148148</v>
          </cell>
          <cell r="T15">
            <v>112.09034543844109</v>
          </cell>
          <cell r="U15" t="str">
            <v>ІІ</v>
          </cell>
          <cell r="V15" t="str">
            <v>ІІІ</v>
          </cell>
        </row>
        <row r="16">
          <cell r="B16">
            <v>51</v>
          </cell>
          <cell r="E16" t="str">
            <v>Левчук Анастасія</v>
          </cell>
          <cell r="F16" t="str">
            <v>ІІ</v>
          </cell>
          <cell r="U16" t="str">
            <v>ІІ</v>
          </cell>
        </row>
        <row r="17">
          <cell r="B17">
            <v>11</v>
          </cell>
          <cell r="C17" t="str">
            <v>"Азимут" Хмельницького ОЦТКУМ</v>
          </cell>
          <cell r="D17" t="str">
            <v>м.Дережня Хмельницька обл.</v>
          </cell>
          <cell r="E17" t="str">
            <v>Шабага Владислав Сергійович</v>
          </cell>
          <cell r="F17" t="str">
            <v>ІІ</v>
          </cell>
          <cell r="G17">
            <v>0</v>
          </cell>
          <cell r="H17">
            <v>6</v>
          </cell>
          <cell r="I17">
            <v>0</v>
          </cell>
          <cell r="J17">
            <v>0.009293981481481481</v>
          </cell>
          <cell r="K17">
            <v>2</v>
          </cell>
          <cell r="L17">
            <v>6</v>
          </cell>
          <cell r="M17">
            <v>26</v>
          </cell>
          <cell r="N17">
            <v>0.015277777777777777</v>
          </cell>
          <cell r="O17">
            <v>60</v>
          </cell>
          <cell r="P17">
            <v>100</v>
          </cell>
          <cell r="Q17">
            <v>0.023148148148148147</v>
          </cell>
          <cell r="R17">
            <v>0.02457175925925926</v>
          </cell>
          <cell r="S17">
            <v>0.047719907407407405</v>
          </cell>
          <cell r="T17">
            <v>182.5952170062002</v>
          </cell>
          <cell r="V17">
            <v>4</v>
          </cell>
        </row>
        <row r="18">
          <cell r="B18">
            <v>15</v>
          </cell>
          <cell r="E18" t="str">
            <v>Мельник Діана Володимирівна</v>
          </cell>
          <cell r="F18" t="str">
            <v>ІІ</v>
          </cell>
        </row>
        <row r="19">
          <cell r="B19">
            <v>14</v>
          </cell>
          <cell r="C19" t="str">
            <v>"Азимут" Хмельницького ОЦТКУМ</v>
          </cell>
          <cell r="D19" t="str">
            <v>м.Дережня Хмельницька обл.</v>
          </cell>
          <cell r="E19" t="str">
            <v>Кіча Олександр Костянтинович</v>
          </cell>
          <cell r="F19" t="str">
            <v>ІІ</v>
          </cell>
          <cell r="G19">
            <v>0</v>
          </cell>
          <cell r="H19">
            <v>1</v>
          </cell>
          <cell r="I19">
            <v>11</v>
          </cell>
          <cell r="J19">
            <v>0.011805555555555555</v>
          </cell>
          <cell r="K19">
            <v>2</v>
          </cell>
          <cell r="L19">
            <v>0</v>
          </cell>
          <cell r="M19">
            <v>60</v>
          </cell>
          <cell r="N19">
            <v>0.015277777777777777</v>
          </cell>
          <cell r="O19">
            <v>60</v>
          </cell>
          <cell r="P19">
            <v>134</v>
          </cell>
          <cell r="Q19">
            <v>0.031018518518518515</v>
          </cell>
          <cell r="R19">
            <v>0.027083333333333334</v>
          </cell>
          <cell r="S19">
            <v>0.05810185185185185</v>
          </cell>
          <cell r="T19">
            <v>222.32063773250667</v>
          </cell>
          <cell r="V19">
            <v>5</v>
          </cell>
        </row>
        <row r="20">
          <cell r="B20">
            <v>13</v>
          </cell>
          <cell r="E20" t="str">
            <v>Волуцька Тетяна Олександрівна</v>
          </cell>
          <cell r="F20" t="str">
            <v>ІІ</v>
          </cell>
        </row>
        <row r="21">
          <cell r="B21">
            <v>82</v>
          </cell>
          <cell r="C21" t="str">
            <v>Волинська область</v>
          </cell>
          <cell r="D21" t="str">
            <v>Волинська область</v>
          </cell>
          <cell r="E21" t="str">
            <v>Урин Роман</v>
          </cell>
          <cell r="F21" t="str">
            <v>ІІ</v>
          </cell>
          <cell r="G21">
            <v>3</v>
          </cell>
          <cell r="H21">
            <v>1</v>
          </cell>
          <cell r="I21">
            <v>40</v>
          </cell>
          <cell r="J21">
            <v>0.011805555555555555</v>
          </cell>
          <cell r="K21">
            <v>10</v>
          </cell>
          <cell r="L21">
            <v>0</v>
          </cell>
          <cell r="M21">
            <v>60</v>
          </cell>
          <cell r="N21">
            <v>0.015277777777777777</v>
          </cell>
          <cell r="O21">
            <v>60</v>
          </cell>
          <cell r="P21">
            <v>174</v>
          </cell>
          <cell r="Q21">
            <v>0.04027777777777777</v>
          </cell>
          <cell r="R21">
            <v>0.027083333333333334</v>
          </cell>
          <cell r="S21">
            <v>0.06736111111111111</v>
          </cell>
          <cell r="T21">
            <v>257.75022143489815</v>
          </cell>
          <cell r="V21">
            <v>6</v>
          </cell>
        </row>
        <row r="22">
          <cell r="B22">
            <v>85</v>
          </cell>
          <cell r="E22" t="str">
            <v>Зуб Парасковія</v>
          </cell>
          <cell r="F22" t="str">
            <v>ІІ</v>
          </cell>
        </row>
        <row r="23">
          <cell r="B23">
            <v>44</v>
          </cell>
          <cell r="C23" t="str">
            <v>ОЦТКЕУМ</v>
          </cell>
          <cell r="D23" t="str">
            <v>Чернівецька обл.</v>
          </cell>
          <cell r="E23" t="str">
            <v>Олійник Наталія Дмитрівна</v>
          </cell>
          <cell r="F23" t="str">
            <v>ІІ</v>
          </cell>
          <cell r="G23">
            <v>6</v>
          </cell>
          <cell r="H23">
            <v>0</v>
          </cell>
          <cell r="I23">
            <v>60</v>
          </cell>
          <cell r="J23">
            <v>0.011805555555555555</v>
          </cell>
          <cell r="K23">
            <v>0</v>
          </cell>
          <cell r="L23">
            <v>0</v>
          </cell>
          <cell r="M23">
            <v>60</v>
          </cell>
          <cell r="N23">
            <v>0.015277777777777777</v>
          </cell>
          <cell r="O23">
            <v>60</v>
          </cell>
          <cell r="P23">
            <v>186</v>
          </cell>
          <cell r="Q23">
            <v>0.043055555555555555</v>
          </cell>
          <cell r="R23">
            <v>0.027083333333333334</v>
          </cell>
          <cell r="S23">
            <v>0.07013888888888889</v>
          </cell>
          <cell r="T23">
            <v>268.3790965456156</v>
          </cell>
          <cell r="V23">
            <v>7</v>
          </cell>
        </row>
        <row r="24">
          <cell r="B24">
            <v>45</v>
          </cell>
          <cell r="E24" t="str">
            <v>Микитюк Оксана Володимирівна</v>
          </cell>
          <cell r="F24" t="str">
            <v>ІІ</v>
          </cell>
        </row>
        <row r="25">
          <cell r="B25">
            <v>83</v>
          </cell>
          <cell r="C25" t="str">
            <v>Волинська область</v>
          </cell>
          <cell r="D25" t="str">
            <v>Волинська область</v>
          </cell>
          <cell r="E25" t="str">
            <v>Гроховчук Ігор</v>
          </cell>
          <cell r="F25" t="str">
            <v>ІІ</v>
          </cell>
          <cell r="G25">
            <v>0</v>
          </cell>
          <cell r="H25">
            <v>40</v>
          </cell>
          <cell r="I25">
            <v>60</v>
          </cell>
          <cell r="J25">
            <v>0.011805555555555555</v>
          </cell>
          <cell r="K25">
            <v>0</v>
          </cell>
          <cell r="L25">
            <v>0</v>
          </cell>
          <cell r="M25">
            <v>37</v>
          </cell>
          <cell r="N25">
            <v>0.015277777777777777</v>
          </cell>
          <cell r="O25">
            <v>60</v>
          </cell>
          <cell r="P25">
            <v>197</v>
          </cell>
          <cell r="Q25">
            <v>0.045601851851851845</v>
          </cell>
          <cell r="R25">
            <v>0.027083333333333334</v>
          </cell>
          <cell r="S25">
            <v>0.07268518518518519</v>
          </cell>
          <cell r="T25">
            <v>278.1222320637733</v>
          </cell>
          <cell r="V25">
            <v>8</v>
          </cell>
        </row>
        <row r="26">
          <cell r="B26">
            <v>84</v>
          </cell>
          <cell r="E26" t="str">
            <v>Пняк Анастасія</v>
          </cell>
          <cell r="F26" t="str">
            <v>ІІ</v>
          </cell>
        </row>
        <row r="27">
          <cell r="B27">
            <v>30</v>
          </cell>
          <cell r="C27" t="str">
            <v>"Едельвейс" Хмельницького ОЦТКУМ</v>
          </cell>
          <cell r="D27" t="str">
            <v>Хмельницька обл.</v>
          </cell>
          <cell r="E27" t="str">
            <v>Шпулак Павло Олександрович</v>
          </cell>
          <cell r="F27" t="str">
            <v>ІІ</v>
          </cell>
          <cell r="G27">
            <v>0</v>
          </cell>
          <cell r="H27">
            <v>0</v>
          </cell>
          <cell r="I27">
            <v>60</v>
          </cell>
          <cell r="J27">
            <v>0.011805555555555555</v>
          </cell>
          <cell r="K27">
            <v>14</v>
          </cell>
          <cell r="L27">
            <v>40</v>
          </cell>
          <cell r="M27">
            <v>60</v>
          </cell>
          <cell r="N27">
            <v>0.015277777777777777</v>
          </cell>
          <cell r="O27">
            <v>60</v>
          </cell>
          <cell r="P27">
            <v>234</v>
          </cell>
          <cell r="Q27">
            <v>0.05416666666666666</v>
          </cell>
          <cell r="R27">
            <v>0.027083333333333334</v>
          </cell>
          <cell r="S27">
            <v>0.08124999999999999</v>
          </cell>
          <cell r="T27">
            <v>310.8945969884854</v>
          </cell>
          <cell r="V27">
            <v>9</v>
          </cell>
        </row>
        <row r="28">
          <cell r="B28">
            <v>31</v>
          </cell>
          <cell r="E28" t="str">
            <v>Будзихівська Вікторія Анатоліївна</v>
          </cell>
          <cell r="F28" t="str">
            <v>ІІ</v>
          </cell>
        </row>
        <row r="29">
          <cell r="B29">
            <v>52</v>
          </cell>
          <cell r="C29" t="str">
            <v>Рівненська СЮТ</v>
          </cell>
          <cell r="D29" t="str">
            <v>Рівненська область</v>
          </cell>
          <cell r="E29" t="str">
            <v>Гелешко Наталія</v>
          </cell>
          <cell r="F29" t="str">
            <v>ІІ</v>
          </cell>
          <cell r="G29">
            <v>0</v>
          </cell>
          <cell r="H29">
            <v>60</v>
          </cell>
          <cell r="I29">
            <v>60</v>
          </cell>
          <cell r="J29">
            <v>0.011805555555555555</v>
          </cell>
          <cell r="K29">
            <v>3</v>
          </cell>
          <cell r="L29">
            <v>41</v>
          </cell>
          <cell r="M29">
            <v>60</v>
          </cell>
          <cell r="N29">
            <v>0.015277777777777777</v>
          </cell>
          <cell r="O29">
            <v>60</v>
          </cell>
          <cell r="P29">
            <v>284</v>
          </cell>
          <cell r="Q29">
            <v>0.06574074074074074</v>
          </cell>
          <cell r="R29">
            <v>0.027083333333333334</v>
          </cell>
          <cell r="S29">
            <v>0.09282407407407407</v>
          </cell>
          <cell r="T29">
            <v>355.1815766164748</v>
          </cell>
          <cell r="V29">
            <v>10</v>
          </cell>
        </row>
        <row r="30">
          <cell r="B30">
            <v>55</v>
          </cell>
          <cell r="E30" t="str">
            <v>Левчик Денис</v>
          </cell>
          <cell r="F30" t="str">
            <v>ІІ</v>
          </cell>
        </row>
        <row r="31">
          <cell r="B31">
            <v>104</v>
          </cell>
          <cell r="C31" t="str">
            <v>РЦСТКЕУМ Новоселиця</v>
          </cell>
          <cell r="D31" t="str">
            <v>Новоселицький район</v>
          </cell>
          <cell r="E31" t="str">
            <v>Урсой Олег</v>
          </cell>
          <cell r="F31" t="str">
            <v>КМС</v>
          </cell>
          <cell r="G31">
            <v>3</v>
          </cell>
          <cell r="H31">
            <v>3</v>
          </cell>
          <cell r="I31">
            <v>60</v>
          </cell>
          <cell r="J31">
            <v>0.011805555555555555</v>
          </cell>
          <cell r="K31">
            <v>40</v>
          </cell>
          <cell r="L31">
            <v>60</v>
          </cell>
          <cell r="M31">
            <v>60</v>
          </cell>
          <cell r="N31">
            <v>0.015277777777777777</v>
          </cell>
          <cell r="O31">
            <v>60</v>
          </cell>
          <cell r="P31">
            <v>286</v>
          </cell>
          <cell r="Q31">
            <v>0.0662037037037037</v>
          </cell>
          <cell r="R31">
            <v>0.027083333333333334</v>
          </cell>
          <cell r="S31">
            <v>0.09328703703703703</v>
          </cell>
          <cell r="T31">
            <v>356.95305580159436</v>
          </cell>
          <cell r="V31">
            <v>11</v>
          </cell>
        </row>
        <row r="32">
          <cell r="B32">
            <v>101</v>
          </cell>
          <cell r="E32" t="str">
            <v>Штефанеса Ганна</v>
          </cell>
          <cell r="F32" t="str">
            <v>ІІІ</v>
          </cell>
        </row>
        <row r="33">
          <cell r="B33">
            <v>73</v>
          </cell>
          <cell r="C33" t="str">
            <v>Глибоцький район</v>
          </cell>
          <cell r="D33" t="str">
            <v>Глибоцького району</v>
          </cell>
          <cell r="E33" t="str">
            <v>Кришка Василь</v>
          </cell>
          <cell r="F33" t="str">
            <v>ІІ</v>
          </cell>
          <cell r="G33">
            <v>6</v>
          </cell>
          <cell r="H33">
            <v>60</v>
          </cell>
          <cell r="I33">
            <v>60</v>
          </cell>
          <cell r="J33">
            <v>0.011805555555555555</v>
          </cell>
          <cell r="K33">
            <v>60</v>
          </cell>
          <cell r="L33">
            <v>60</v>
          </cell>
          <cell r="M33">
            <v>60</v>
          </cell>
          <cell r="N33">
            <v>0.015277777777777777</v>
          </cell>
          <cell r="O33">
            <v>60</v>
          </cell>
          <cell r="P33">
            <v>366</v>
          </cell>
          <cell r="Q33">
            <v>0.08472222222222221</v>
          </cell>
          <cell r="R33">
            <v>0.027083333333333334</v>
          </cell>
          <cell r="S33">
            <v>0.11180555555555555</v>
          </cell>
          <cell r="T33">
            <v>427.8122232063773</v>
          </cell>
          <cell r="V33">
            <v>12</v>
          </cell>
        </row>
        <row r="34">
          <cell r="B34">
            <v>70</v>
          </cell>
          <cell r="E34" t="str">
            <v>Судакова Кароліна</v>
          </cell>
          <cell r="F34" t="str">
            <v>ІІ</v>
          </cell>
        </row>
        <row r="35">
          <cell r="B35">
            <v>103</v>
          </cell>
          <cell r="C35" t="str">
            <v>РЦСТКЕУМ Новоселиця</v>
          </cell>
          <cell r="D35" t="str">
            <v>Новоселицький район</v>
          </cell>
          <cell r="E35" t="str">
            <v>Гульпе Олексій</v>
          </cell>
          <cell r="F35" t="str">
            <v>КМС</v>
          </cell>
          <cell r="G35">
            <v>45</v>
          </cell>
          <cell r="H35">
            <v>60</v>
          </cell>
          <cell r="I35">
            <v>60</v>
          </cell>
          <cell r="J35">
            <v>0.011805555555555555</v>
          </cell>
          <cell r="K35">
            <v>60</v>
          </cell>
          <cell r="L35">
            <v>60</v>
          </cell>
          <cell r="M35">
            <v>60</v>
          </cell>
          <cell r="N35">
            <v>0.015277777777777777</v>
          </cell>
          <cell r="O35">
            <v>60</v>
          </cell>
          <cell r="P35">
            <v>405</v>
          </cell>
          <cell r="Q35">
            <v>0.09374999999999999</v>
          </cell>
          <cell r="R35">
            <v>0.027083333333333334</v>
          </cell>
          <cell r="S35">
            <v>0.12083333333333332</v>
          </cell>
          <cell r="T35">
            <v>462.356067316209</v>
          </cell>
          <cell r="V35">
            <v>13</v>
          </cell>
        </row>
        <row r="36">
          <cell r="B36">
            <v>100</v>
          </cell>
          <cell r="E36" t="str">
            <v>Єфтемій Анастасія</v>
          </cell>
          <cell r="F36" t="str">
            <v>ІІ</v>
          </cell>
        </row>
        <row r="37">
          <cell r="B37">
            <v>75</v>
          </cell>
          <cell r="C37" t="str">
            <v>Глибоцький район</v>
          </cell>
          <cell r="D37" t="str">
            <v>Глибоцького району</v>
          </cell>
          <cell r="E37" t="str">
            <v>Кіперю Олександр</v>
          </cell>
          <cell r="F37" t="str">
            <v>ІІІ</v>
          </cell>
          <cell r="P37">
            <v>0</v>
          </cell>
          <cell r="Q37">
            <v>0</v>
          </cell>
          <cell r="R37">
            <v>0</v>
          </cell>
          <cell r="S37" t="str">
            <v>Зняття</v>
          </cell>
          <cell r="V37">
            <v>14</v>
          </cell>
        </row>
        <row r="38">
          <cell r="B38">
            <v>74</v>
          </cell>
          <cell r="E38" t="str">
            <v>Юркевич Світлана</v>
          </cell>
          <cell r="F38" t="str">
            <v>ІІ</v>
          </cell>
        </row>
        <row r="40">
          <cell r="D40" t="str">
            <v>Головний суддя</v>
          </cell>
          <cell r="E40" t="str">
            <v>Гуляєв А.В.</v>
          </cell>
        </row>
        <row r="42">
          <cell r="D42" t="str">
            <v>Головний секретар</v>
          </cell>
          <cell r="E42" t="str">
            <v>Іващенко І.Г.</v>
          </cell>
        </row>
      </sheetData>
      <sheetData sheetId="7">
        <row r="5">
          <cell r="P5" t="str">
            <v>Ранг</v>
          </cell>
          <cell r="Q5">
            <v>182</v>
          </cell>
          <cell r="R5" t="str">
            <v>балів</v>
          </cell>
        </row>
        <row r="6">
          <cell r="N6" t="str">
            <v>І розряд</v>
          </cell>
          <cell r="O6">
            <v>112</v>
          </cell>
          <cell r="P6" t="str">
            <v>балів</v>
          </cell>
        </row>
        <row r="7">
          <cell r="N7" t="str">
            <v>ІІ розряд</v>
          </cell>
          <cell r="O7">
            <v>130</v>
          </cell>
          <cell r="P7" t="str">
            <v>балів</v>
          </cell>
        </row>
        <row r="8">
          <cell r="N8" t="str">
            <v>ІІІ розряд</v>
          </cell>
          <cell r="O8">
            <v>167</v>
          </cell>
          <cell r="P8" t="str">
            <v>балів</v>
          </cell>
        </row>
        <row r="10">
          <cell r="B10" t="str">
            <v>№</v>
          </cell>
          <cell r="C10" t="str">
            <v>Команда</v>
          </cell>
          <cell r="D10" t="str">
            <v>Регіон</v>
          </cell>
          <cell r="E10" t="str">
            <v>Призвіще учасників </v>
          </cell>
          <cell r="F10" t="str">
            <v>Розряд </v>
          </cell>
          <cell r="G10" t="str">
            <v>Круто похила переправа вгору</v>
          </cell>
          <cell r="H10" t="str">
            <v>Траверс скельний </v>
          </cell>
          <cell r="I10" t="str">
            <v>Спуск потерпілого </v>
          </cell>
          <cell r="J10" t="str">
            <v>ЗЧ</v>
          </cell>
          <cell r="K10" t="str">
            <v>Скельний підйом </v>
          </cell>
          <cell r="L10" t="str">
            <v>Скельний траверс </v>
          </cell>
          <cell r="M10" t="str">
            <v>Спуск умовного потерпилого</v>
          </cell>
          <cell r="N10" t="str">
            <v>ЗЧ</v>
          </cell>
          <cell r="O10" t="str">
            <v>Жердини</v>
          </cell>
          <cell r="P10" t="str">
            <v>∑ штрафу</v>
          </cell>
          <cell r="Q10" t="str">
            <v>Штрафний час</v>
          </cell>
          <cell r="R10" t="str">
            <v>Біговий час</v>
          </cell>
          <cell r="S10" t="str">
            <v>Результат</v>
          </cell>
          <cell r="T10" t="str">
            <v>Відносний результат</v>
          </cell>
          <cell r="U10" t="str">
            <v>Виконаний розряд</v>
          </cell>
          <cell r="V10" t="str">
            <v>Місце</v>
          </cell>
        </row>
        <row r="11">
          <cell r="B11">
            <v>40</v>
          </cell>
          <cell r="C11" t="str">
            <v>ОЦТКЕУМ</v>
          </cell>
          <cell r="D11" t="str">
            <v>Чернівецька обл.</v>
          </cell>
          <cell r="E11" t="str">
            <v>Попов Дмитро Сергійович</v>
          </cell>
          <cell r="F11" t="str">
            <v>І</v>
          </cell>
          <cell r="G11">
            <v>0</v>
          </cell>
          <cell r="H11">
            <v>0</v>
          </cell>
          <cell r="I11">
            <v>14</v>
          </cell>
          <cell r="J11">
            <v>0.010532407407407407</v>
          </cell>
          <cell r="K11">
            <v>1</v>
          </cell>
          <cell r="L11">
            <v>0</v>
          </cell>
          <cell r="M11">
            <v>2</v>
          </cell>
          <cell r="N11">
            <v>0.01025462962962963</v>
          </cell>
          <cell r="O11">
            <v>0</v>
          </cell>
          <cell r="P11">
            <v>17</v>
          </cell>
          <cell r="Q11">
            <v>0.003935185185185185</v>
          </cell>
          <cell r="R11">
            <v>0.020787037037037034</v>
          </cell>
          <cell r="S11">
            <v>0.02472222222222222</v>
          </cell>
          <cell r="T11">
            <v>100</v>
          </cell>
          <cell r="U11" t="str">
            <v>І</v>
          </cell>
          <cell r="V11" t="str">
            <v>І</v>
          </cell>
        </row>
        <row r="12">
          <cell r="B12">
            <v>41</v>
          </cell>
          <cell r="E12" t="str">
            <v>Фештрига Євген Віталійович</v>
          </cell>
          <cell r="F12" t="str">
            <v>І</v>
          </cell>
          <cell r="U12" t="str">
            <v>І</v>
          </cell>
        </row>
        <row r="13">
          <cell r="B13">
            <v>90</v>
          </cell>
          <cell r="C13" t="str">
            <v>"Екстрим" м.Кам'янець-Подільський</v>
          </cell>
          <cell r="D13" t="str">
            <v>Хмельницька обл.</v>
          </cell>
          <cell r="E13" t="str">
            <v>Василенко Олександр Миколайович</v>
          </cell>
          <cell r="F13" t="str">
            <v>КМС</v>
          </cell>
          <cell r="G13">
            <v>0</v>
          </cell>
          <cell r="H13">
            <v>0</v>
          </cell>
          <cell r="I13">
            <v>0</v>
          </cell>
          <cell r="J13">
            <v>0.010127314814814815</v>
          </cell>
          <cell r="K13">
            <v>0</v>
          </cell>
          <cell r="L13">
            <v>0</v>
          </cell>
          <cell r="M13">
            <v>0</v>
          </cell>
          <cell r="N13">
            <v>0.015046296296296295</v>
          </cell>
          <cell r="O13">
            <v>2</v>
          </cell>
          <cell r="P13">
            <v>2</v>
          </cell>
          <cell r="Q13">
            <v>0.0004629629629629629</v>
          </cell>
          <cell r="R13">
            <v>0.025173611111111112</v>
          </cell>
          <cell r="S13">
            <v>0.025636574074074076</v>
          </cell>
          <cell r="T13">
            <v>103.6985018726592</v>
          </cell>
          <cell r="U13" t="str">
            <v>І</v>
          </cell>
          <cell r="V13" t="str">
            <v>ІІ</v>
          </cell>
        </row>
        <row r="14">
          <cell r="B14">
            <v>92</v>
          </cell>
          <cell r="E14" t="str">
            <v>Горянін Володимир Миколайович</v>
          </cell>
          <cell r="F14" t="str">
            <v>І</v>
          </cell>
          <cell r="U14" t="str">
            <v>І</v>
          </cell>
        </row>
        <row r="15">
          <cell r="B15">
            <v>12</v>
          </cell>
          <cell r="C15" t="str">
            <v>"Азимут" Хмельницького ОЦТКУМ</v>
          </cell>
          <cell r="D15" t="str">
            <v>м.Дережня Хмельницька обл.</v>
          </cell>
          <cell r="E15" t="str">
            <v>Шандра Максим Олегович</v>
          </cell>
          <cell r="F15" t="str">
            <v>ІІ</v>
          </cell>
          <cell r="G15">
            <v>3</v>
          </cell>
          <cell r="H15">
            <v>0</v>
          </cell>
          <cell r="I15">
            <v>0</v>
          </cell>
          <cell r="J15">
            <v>0.00917824074074074</v>
          </cell>
          <cell r="K15">
            <v>0</v>
          </cell>
          <cell r="L15">
            <v>0</v>
          </cell>
          <cell r="M15">
            <v>10</v>
          </cell>
          <cell r="N15">
            <v>0.012511574074074073</v>
          </cell>
          <cell r="O15">
            <v>7</v>
          </cell>
          <cell r="P15">
            <v>20</v>
          </cell>
          <cell r="Q15">
            <v>0.004629629629629629</v>
          </cell>
          <cell r="R15">
            <v>0.021689814814814815</v>
          </cell>
          <cell r="S15">
            <v>0.026319444444444444</v>
          </cell>
          <cell r="T15">
            <v>106.46067415730339</v>
          </cell>
          <cell r="U15" t="str">
            <v>І</v>
          </cell>
          <cell r="V15" t="str">
            <v>ІІІ</v>
          </cell>
        </row>
        <row r="16">
          <cell r="B16">
            <v>10</v>
          </cell>
          <cell r="E16" t="str">
            <v>Яворський Богдан Сергійович</v>
          </cell>
          <cell r="F16" t="str">
            <v>ІІ</v>
          </cell>
          <cell r="U16" t="str">
            <v>І</v>
          </cell>
        </row>
        <row r="17">
          <cell r="B17">
            <v>35</v>
          </cell>
          <cell r="C17" t="str">
            <v>"Едельвейс" Хмельницького ОЦТКУМ</v>
          </cell>
          <cell r="D17" t="str">
            <v>Хмельницька обл.</v>
          </cell>
          <cell r="E17" t="str">
            <v>Донець Андрій Олександрович</v>
          </cell>
          <cell r="F17" t="str">
            <v>ІІ</v>
          </cell>
          <cell r="G17">
            <v>3</v>
          </cell>
          <cell r="H17">
            <v>0</v>
          </cell>
          <cell r="I17">
            <v>0</v>
          </cell>
          <cell r="J17">
            <v>0.011377314814814814</v>
          </cell>
          <cell r="K17">
            <v>1</v>
          </cell>
          <cell r="L17">
            <v>1</v>
          </cell>
          <cell r="M17">
            <v>0</v>
          </cell>
          <cell r="N17">
            <v>0.013854166666666666</v>
          </cell>
          <cell r="O17">
            <v>0</v>
          </cell>
          <cell r="P17">
            <v>5</v>
          </cell>
          <cell r="Q17">
            <v>0.0011574074074074073</v>
          </cell>
          <cell r="R17">
            <v>0.02523148148148148</v>
          </cell>
          <cell r="S17">
            <v>0.026388888888888885</v>
          </cell>
          <cell r="T17">
            <v>106.74157303370787</v>
          </cell>
          <cell r="U17" t="str">
            <v>І</v>
          </cell>
          <cell r="V17">
            <v>4</v>
          </cell>
        </row>
        <row r="18">
          <cell r="B18">
            <v>32</v>
          </cell>
          <cell r="E18" t="str">
            <v>Шелестинський Олександр Володимирович</v>
          </cell>
          <cell r="F18" t="str">
            <v>ІІ</v>
          </cell>
          <cell r="U18" t="str">
            <v>І</v>
          </cell>
        </row>
        <row r="19">
          <cell r="B19">
            <v>53</v>
          </cell>
          <cell r="C19" t="str">
            <v>Рівненська СЮТ</v>
          </cell>
          <cell r="D19" t="str">
            <v>Рівненська область</v>
          </cell>
          <cell r="E19" t="str">
            <v>Кордонець Сергій</v>
          </cell>
          <cell r="F19" t="str">
            <v>І</v>
          </cell>
          <cell r="G19">
            <v>0</v>
          </cell>
          <cell r="H19">
            <v>12</v>
          </cell>
          <cell r="I19">
            <v>0</v>
          </cell>
          <cell r="J19">
            <v>0.00806712962962963</v>
          </cell>
          <cell r="K19">
            <v>0</v>
          </cell>
          <cell r="L19">
            <v>6</v>
          </cell>
          <cell r="M19">
            <v>13</v>
          </cell>
          <cell r="N19">
            <v>0.01318287037037037</v>
          </cell>
          <cell r="O19">
            <v>1</v>
          </cell>
          <cell r="P19">
            <v>32</v>
          </cell>
          <cell r="Q19">
            <v>0.007407407407407407</v>
          </cell>
          <cell r="R19">
            <v>0.02125</v>
          </cell>
          <cell r="S19">
            <v>0.02865740740740741</v>
          </cell>
          <cell r="T19">
            <v>115.91760299625471</v>
          </cell>
          <cell r="U19" t="str">
            <v>ІІ</v>
          </cell>
          <cell r="V19">
            <v>5</v>
          </cell>
        </row>
        <row r="20">
          <cell r="B20">
            <v>54</v>
          </cell>
          <cell r="E20" t="str">
            <v>Мельник Роман</v>
          </cell>
          <cell r="F20" t="str">
            <v>ІІ</v>
          </cell>
          <cell r="U20" t="str">
            <v>ІІ</v>
          </cell>
        </row>
        <row r="21">
          <cell r="B21">
            <v>105</v>
          </cell>
          <cell r="C21" t="str">
            <v>РЦСТКЕУМ Новоселиця</v>
          </cell>
          <cell r="D21" t="str">
            <v>Новоселицький район</v>
          </cell>
          <cell r="E21" t="str">
            <v>Штефанеса Дмитро</v>
          </cell>
          <cell r="F21" t="str">
            <v>ІІ</v>
          </cell>
          <cell r="G21">
            <v>3</v>
          </cell>
          <cell r="H21">
            <v>0</v>
          </cell>
          <cell r="I21">
            <v>3</v>
          </cell>
          <cell r="J21">
            <v>0.011423611111111112</v>
          </cell>
          <cell r="K21">
            <v>3</v>
          </cell>
          <cell r="L21">
            <v>0</v>
          </cell>
          <cell r="M21">
            <v>23</v>
          </cell>
          <cell r="N21">
            <v>0.01076388888888889</v>
          </cell>
          <cell r="O21">
            <v>0</v>
          </cell>
          <cell r="P21">
            <v>32</v>
          </cell>
          <cell r="Q21">
            <v>0.007407407407407407</v>
          </cell>
          <cell r="R21">
            <v>0.022187500000000002</v>
          </cell>
          <cell r="S21">
            <v>0.02959490740740741</v>
          </cell>
          <cell r="T21">
            <v>119.70973782771539</v>
          </cell>
          <cell r="U21" t="str">
            <v>ІІ</v>
          </cell>
          <cell r="V21">
            <v>6</v>
          </cell>
        </row>
        <row r="22">
          <cell r="B22">
            <v>102</v>
          </cell>
          <cell r="E22" t="str">
            <v>Ністриян Олександр</v>
          </cell>
          <cell r="F22" t="str">
            <v>ІІ</v>
          </cell>
          <cell r="U22" t="str">
            <v>ІІ</v>
          </cell>
        </row>
        <row r="23">
          <cell r="B23">
            <v>71</v>
          </cell>
          <cell r="C23" t="str">
            <v>Глибоцький район</v>
          </cell>
          <cell r="D23" t="str">
            <v>Глибоцького району</v>
          </cell>
          <cell r="E23" t="str">
            <v>Сафранюк Лазар</v>
          </cell>
          <cell r="F23" t="str">
            <v>ІІ</v>
          </cell>
          <cell r="G23">
            <v>4</v>
          </cell>
          <cell r="H23">
            <v>40</v>
          </cell>
          <cell r="I23">
            <v>60</v>
          </cell>
          <cell r="J23">
            <v>0.011805555555555555</v>
          </cell>
          <cell r="K23">
            <v>0</v>
          </cell>
          <cell r="L23">
            <v>0</v>
          </cell>
          <cell r="M23">
            <v>22</v>
          </cell>
          <cell r="N23">
            <v>0.015277777777777777</v>
          </cell>
          <cell r="O23">
            <v>60</v>
          </cell>
          <cell r="P23">
            <v>186</v>
          </cell>
          <cell r="Q23">
            <v>0.043055555555555555</v>
          </cell>
          <cell r="R23">
            <v>0.027083333333333334</v>
          </cell>
          <cell r="S23">
            <v>0.07013888888888889</v>
          </cell>
          <cell r="T23">
            <v>283.70786516853934</v>
          </cell>
          <cell r="V23">
            <v>7</v>
          </cell>
        </row>
        <row r="24">
          <cell r="B24">
            <v>72</v>
          </cell>
          <cell r="E24" t="str">
            <v>Івасюк Олександр</v>
          </cell>
          <cell r="F24" t="str">
            <v>ІІ</v>
          </cell>
        </row>
        <row r="25">
          <cell r="B25">
            <v>80</v>
          </cell>
          <cell r="C25" t="str">
            <v>Волинська область</v>
          </cell>
          <cell r="D25" t="str">
            <v>Волинська область</v>
          </cell>
          <cell r="E25" t="str">
            <v>Попович Богдан</v>
          </cell>
          <cell r="F25" t="str">
            <v>ІІ</v>
          </cell>
          <cell r="G25">
            <v>3</v>
          </cell>
          <cell r="H25">
            <v>3</v>
          </cell>
          <cell r="I25">
            <v>60</v>
          </cell>
          <cell r="J25">
            <v>0.011805555555555555</v>
          </cell>
          <cell r="K25">
            <v>0</v>
          </cell>
          <cell r="L25">
            <v>0</v>
          </cell>
          <cell r="M25">
            <v>62</v>
          </cell>
          <cell r="N25">
            <v>0.015277777777777777</v>
          </cell>
          <cell r="O25">
            <v>60</v>
          </cell>
          <cell r="P25">
            <v>188</v>
          </cell>
          <cell r="Q25">
            <v>0.04351851851851851</v>
          </cell>
          <cell r="R25">
            <v>0.027083333333333334</v>
          </cell>
          <cell r="S25">
            <v>0.07060185185185185</v>
          </cell>
          <cell r="T25">
            <v>285.5805243445693</v>
          </cell>
          <cell r="V25">
            <v>8</v>
          </cell>
        </row>
        <row r="26">
          <cell r="B26">
            <v>81</v>
          </cell>
          <cell r="E26" t="str">
            <v>Петришин Віталій</v>
          </cell>
          <cell r="F26" t="str">
            <v>ІІ</v>
          </cell>
        </row>
        <row r="27">
          <cell r="B27">
            <v>42</v>
          </cell>
          <cell r="C27" t="str">
            <v>ОЦТКЕУМ</v>
          </cell>
          <cell r="D27" t="str">
            <v>Чернівецька обл.</v>
          </cell>
          <cell r="E27" t="str">
            <v>Погосян Вілен Григорович</v>
          </cell>
          <cell r="F27" t="str">
            <v>ІІ</v>
          </cell>
          <cell r="G27">
            <v>9</v>
          </cell>
          <cell r="H27">
            <v>3</v>
          </cell>
          <cell r="I27">
            <v>60</v>
          </cell>
          <cell r="J27">
            <v>0.011805555555555555</v>
          </cell>
          <cell r="K27">
            <v>4</v>
          </cell>
          <cell r="L27">
            <v>12</v>
          </cell>
          <cell r="M27">
            <v>60</v>
          </cell>
          <cell r="N27">
            <v>0.015277777777777777</v>
          </cell>
          <cell r="O27">
            <v>60</v>
          </cell>
          <cell r="P27">
            <v>208</v>
          </cell>
          <cell r="Q27">
            <v>0.04814814814814814</v>
          </cell>
          <cell r="R27">
            <v>0.027083333333333334</v>
          </cell>
          <cell r="S27">
            <v>0.07523148148148148</v>
          </cell>
          <cell r="T27">
            <v>304.30711610486895</v>
          </cell>
          <cell r="V27">
            <v>9</v>
          </cell>
        </row>
        <row r="28">
          <cell r="B28">
            <v>43</v>
          </cell>
          <cell r="E28" t="str">
            <v>Лукенюк Даніел В'ячеславович</v>
          </cell>
          <cell r="F28" t="str">
            <v>ІІ</v>
          </cell>
        </row>
        <row r="30">
          <cell r="C30" t="str">
            <v>Головний суддя</v>
          </cell>
          <cell r="E30" t="str">
            <v>Гуляєв А.В.</v>
          </cell>
        </row>
        <row r="32">
          <cell r="C32" t="str">
            <v>Головний секретар</v>
          </cell>
          <cell r="E32" t="str">
            <v>Іващенко І.Г.</v>
          </cell>
        </row>
      </sheetData>
      <sheetData sheetId="13">
        <row r="1">
          <cell r="A1" t="str">
            <v>№
уч-ка</v>
          </cell>
          <cell r="B1" t="str">
            <v>Прізвище, ім'я та по-батькові</v>
          </cell>
          <cell r="C1" t="str">
            <v>Назва команди</v>
          </cell>
          <cell r="D1" t="str">
            <v>Регіон</v>
          </cell>
          <cell r="E1" t="str">
            <v>Нагрудний номер</v>
          </cell>
          <cell r="F1" t="str">
            <v>Рік народження</v>
          </cell>
          <cell r="G1" t="str">
            <v>Розряд з спорт. туризму</v>
          </cell>
          <cell r="H1" t="str">
            <v>Клас суден</v>
          </cell>
          <cell r="I1" t="str">
            <v>Тренер</v>
          </cell>
          <cell r="J1" t="str">
            <v>ФСТ</v>
          </cell>
        </row>
        <row r="2">
          <cell r="A2">
            <v>10</v>
          </cell>
          <cell r="B2" t="str">
            <v>Яворський Богдан Сергійович</v>
          </cell>
          <cell r="C2" t="str">
            <v>"Азимут" Хмельницького ОЦТКУМ</v>
          </cell>
          <cell r="D2" t="str">
            <v>м.Дережня Хмельницька обл.</v>
          </cell>
          <cell r="F2">
            <v>35433</v>
          </cell>
          <cell r="G2" t="str">
            <v>ІІ</v>
          </cell>
        </row>
        <row r="3">
          <cell r="A3">
            <v>11</v>
          </cell>
          <cell r="B3" t="str">
            <v>Шабага Владислав Сергійович</v>
          </cell>
          <cell r="C3" t="str">
            <v>"Азимут" Хмельницького ОЦТКУМ</v>
          </cell>
          <cell r="D3" t="str">
            <v>м.Дережня Хмельницька обл.</v>
          </cell>
          <cell r="F3">
            <v>35406</v>
          </cell>
          <cell r="G3" t="str">
            <v>ІІ</v>
          </cell>
        </row>
        <row r="4">
          <cell r="A4">
            <v>12</v>
          </cell>
          <cell r="B4" t="str">
            <v>Шандра Максим Олегович</v>
          </cell>
          <cell r="C4" t="str">
            <v>"Азимут" Хмельницького ОЦТКУМ</v>
          </cell>
          <cell r="D4" t="str">
            <v>м.Дережня Хмельницька обл.</v>
          </cell>
          <cell r="F4">
            <v>35341</v>
          </cell>
          <cell r="G4" t="str">
            <v>ІІ</v>
          </cell>
        </row>
        <row r="5">
          <cell r="A5">
            <v>13</v>
          </cell>
          <cell r="B5" t="str">
            <v>Волуцька Тетяна Олександрівна</v>
          </cell>
          <cell r="C5" t="str">
            <v>"Азимут" Хмельницького ОЦТКУМ</v>
          </cell>
          <cell r="D5" t="str">
            <v>м.Дережня Хмельницька обл.</v>
          </cell>
          <cell r="F5">
            <v>35880</v>
          </cell>
          <cell r="G5" t="str">
            <v>ІІ</v>
          </cell>
        </row>
        <row r="6">
          <cell r="A6">
            <v>14</v>
          </cell>
          <cell r="B6" t="str">
            <v>Кіча Олександр Костянтинович</v>
          </cell>
          <cell r="C6" t="str">
            <v>"Азимут" Хмельницького ОЦТКУМ</v>
          </cell>
          <cell r="D6" t="str">
            <v>м.Дережня Хмельницька обл.</v>
          </cell>
          <cell r="F6">
            <v>35986</v>
          </cell>
          <cell r="G6" t="str">
            <v>ІІ</v>
          </cell>
        </row>
        <row r="7">
          <cell r="A7">
            <v>15</v>
          </cell>
          <cell r="B7" t="str">
            <v>Мельник Діана Володимирівна</v>
          </cell>
          <cell r="C7" t="str">
            <v>"Азимут" Хмельницького ОЦТКУМ</v>
          </cell>
          <cell r="D7" t="str">
            <v>м.Дережня Хмельницька обл.</v>
          </cell>
          <cell r="F7">
            <v>35936</v>
          </cell>
          <cell r="G7" t="str">
            <v>ІІ</v>
          </cell>
        </row>
        <row r="8">
          <cell r="A8">
            <v>16</v>
          </cell>
        </row>
        <row r="9">
          <cell r="A9">
            <v>17</v>
          </cell>
        </row>
        <row r="10">
          <cell r="A10">
            <v>18</v>
          </cell>
        </row>
        <row r="11">
          <cell r="A11">
            <v>19</v>
          </cell>
        </row>
        <row r="12">
          <cell r="A12">
            <v>20</v>
          </cell>
          <cell r="B12" t="str">
            <v>Береговий Михайло Андрійович</v>
          </cell>
          <cell r="C12" t="str">
            <v>СЮТ "Обрій" Хмельницька область</v>
          </cell>
          <cell r="D12" t="str">
            <v>Полонський район Хмельницька обл.</v>
          </cell>
          <cell r="F12">
            <v>35756</v>
          </cell>
          <cell r="G12" t="str">
            <v>ІІІ</v>
          </cell>
        </row>
        <row r="13">
          <cell r="A13">
            <v>21</v>
          </cell>
          <cell r="B13" t="str">
            <v>Лівандовська Анна Борисовна</v>
          </cell>
          <cell r="C13" t="str">
            <v>СЮТ "Обрій" Хмельницька область</v>
          </cell>
          <cell r="D13" t="str">
            <v>Полонський район Хмельницька обл.</v>
          </cell>
          <cell r="F13">
            <v>35580</v>
          </cell>
          <cell r="G13" t="str">
            <v>ІІ</v>
          </cell>
        </row>
        <row r="14">
          <cell r="A14">
            <v>22</v>
          </cell>
          <cell r="B14" t="str">
            <v>Сміловець Надія Валентинівна</v>
          </cell>
          <cell r="C14" t="str">
            <v>СЮТ "Обрій" Хмельницька область</v>
          </cell>
          <cell r="D14" t="str">
            <v>Полонський район Хмельницька обл.</v>
          </cell>
          <cell r="F14">
            <v>35976</v>
          </cell>
          <cell r="G14" t="str">
            <v>ІІІ</v>
          </cell>
        </row>
        <row r="15">
          <cell r="A15">
            <v>23</v>
          </cell>
          <cell r="B15" t="str">
            <v>Костюк Максим Олександрович</v>
          </cell>
          <cell r="C15" t="str">
            <v>СЮТ "Обрій" Хмельницька область</v>
          </cell>
          <cell r="D15" t="str">
            <v>Полонський район Хмельницька обл.</v>
          </cell>
          <cell r="F15">
            <v>35951</v>
          </cell>
          <cell r="G15" t="str">
            <v>ІІ</v>
          </cell>
        </row>
        <row r="16">
          <cell r="A16">
            <v>24</v>
          </cell>
          <cell r="B16" t="str">
            <v>Тарасов Максим Віталійович</v>
          </cell>
          <cell r="C16" t="str">
            <v>СЮТ "Обрій" Хмельницька область</v>
          </cell>
          <cell r="D16" t="str">
            <v>Полонський район Хмельницька обл.</v>
          </cell>
          <cell r="F16">
            <v>36150</v>
          </cell>
          <cell r="G16" t="str">
            <v>ІІІ</v>
          </cell>
        </row>
        <row r="17">
          <cell r="A17">
            <v>25</v>
          </cell>
          <cell r="B17" t="str">
            <v>Рибачок Владислав Анатолійович</v>
          </cell>
          <cell r="C17" t="str">
            <v>СЮТ "Обрій" Хмельницька область</v>
          </cell>
          <cell r="D17" t="str">
            <v>Полонський район Хмельницька обл.</v>
          </cell>
          <cell r="F17">
            <v>35951</v>
          </cell>
          <cell r="G17" t="str">
            <v>ІІІ</v>
          </cell>
        </row>
        <row r="18">
          <cell r="A18">
            <v>26</v>
          </cell>
        </row>
        <row r="19">
          <cell r="A19">
            <v>27</v>
          </cell>
        </row>
        <row r="20">
          <cell r="A20">
            <v>28</v>
          </cell>
        </row>
        <row r="21">
          <cell r="A21">
            <v>29</v>
          </cell>
        </row>
        <row r="22">
          <cell r="A22">
            <v>30</v>
          </cell>
          <cell r="B22" t="str">
            <v>Шпулак Павло Олександрович</v>
          </cell>
          <cell r="C22" t="str">
            <v>"Едельвейс" Хмельницького ОЦТКУМ</v>
          </cell>
          <cell r="D22" t="str">
            <v>Хмельницька обл.</v>
          </cell>
          <cell r="F22">
            <v>35265</v>
          </cell>
          <cell r="G22" t="str">
            <v>ІІ</v>
          </cell>
        </row>
        <row r="23">
          <cell r="A23">
            <v>31</v>
          </cell>
          <cell r="B23" t="str">
            <v>Будзихівська Вікторія Анатоліївна</v>
          </cell>
          <cell r="C23" t="str">
            <v>"Едельвейс" Хмельницького ОЦТКУМ</v>
          </cell>
          <cell r="D23" t="str">
            <v>Хмельницька обл.</v>
          </cell>
          <cell r="F23">
            <v>35259</v>
          </cell>
          <cell r="G23" t="str">
            <v>ІІ</v>
          </cell>
        </row>
        <row r="24">
          <cell r="A24">
            <v>32</v>
          </cell>
          <cell r="B24" t="str">
            <v>Шелестинський Олександр Володимирович</v>
          </cell>
          <cell r="C24" t="str">
            <v>"Едельвейс" Хмельницького ОЦТКУМ</v>
          </cell>
          <cell r="D24" t="str">
            <v>Хмельницька обл.</v>
          </cell>
          <cell r="F24">
            <v>35801</v>
          </cell>
          <cell r="G24" t="str">
            <v>ІІ</v>
          </cell>
        </row>
        <row r="25">
          <cell r="A25">
            <v>33</v>
          </cell>
          <cell r="B25" t="str">
            <v>Черешня Дарина Олександрівна</v>
          </cell>
          <cell r="C25" t="str">
            <v>"Едельвейс" Хмельницького ОЦТКУМ</v>
          </cell>
          <cell r="D25" t="str">
            <v>Хмельницька обл.</v>
          </cell>
          <cell r="F25">
            <v>35383</v>
          </cell>
          <cell r="G25" t="str">
            <v>І</v>
          </cell>
        </row>
        <row r="26">
          <cell r="A26">
            <v>34</v>
          </cell>
          <cell r="B26" t="str">
            <v>Кравець Максим Олегович</v>
          </cell>
          <cell r="C26" t="str">
            <v>"Едельвейс" Хмельницького ОЦТКУМ</v>
          </cell>
          <cell r="D26" t="str">
            <v>Хмельницька обл.</v>
          </cell>
          <cell r="F26">
            <v>35361</v>
          </cell>
          <cell r="G26" t="str">
            <v>І</v>
          </cell>
        </row>
        <row r="27">
          <cell r="A27">
            <v>35</v>
          </cell>
          <cell r="B27" t="str">
            <v>Донець Андрій Олександрович</v>
          </cell>
          <cell r="C27" t="str">
            <v>"Едельвейс" Хмельницького ОЦТКУМ</v>
          </cell>
          <cell r="D27" t="str">
            <v>Хмельницька обл.</v>
          </cell>
          <cell r="F27">
            <v>35040</v>
          </cell>
          <cell r="G27" t="str">
            <v>ІІ</v>
          </cell>
        </row>
        <row r="28">
          <cell r="A28">
            <v>36</v>
          </cell>
        </row>
        <row r="29">
          <cell r="A29">
            <v>37</v>
          </cell>
        </row>
        <row r="30">
          <cell r="A30">
            <v>38</v>
          </cell>
        </row>
        <row r="31">
          <cell r="A31">
            <v>39</v>
          </cell>
        </row>
        <row r="32">
          <cell r="A32">
            <v>40</v>
          </cell>
          <cell r="B32" t="str">
            <v>Попов Дмитро Сергійович</v>
          </cell>
          <cell r="C32" t="str">
            <v>ОЦТКЕУМ</v>
          </cell>
          <cell r="D32" t="str">
            <v>Чернівецька обл.</v>
          </cell>
          <cell r="F32">
            <v>34905</v>
          </cell>
          <cell r="G32" t="str">
            <v>І</v>
          </cell>
          <cell r="I32" t="str">
            <v>Блисенко Ю.Д.</v>
          </cell>
        </row>
        <row r="33">
          <cell r="A33">
            <v>41</v>
          </cell>
          <cell r="B33" t="str">
            <v>Фештрига Євген Віталійович</v>
          </cell>
          <cell r="C33" t="str">
            <v>ОЦТКЕУМ</v>
          </cell>
          <cell r="D33" t="str">
            <v>Чернівецька обл.</v>
          </cell>
          <cell r="F33">
            <v>34792</v>
          </cell>
          <cell r="G33" t="str">
            <v>І</v>
          </cell>
          <cell r="I33" t="str">
            <v>Кіс А.В.</v>
          </cell>
        </row>
        <row r="34">
          <cell r="A34">
            <v>42</v>
          </cell>
          <cell r="B34" t="str">
            <v>Погосян Вілен Григорович</v>
          </cell>
          <cell r="C34" t="str">
            <v>ОЦТКЕУМ</v>
          </cell>
          <cell r="D34" t="str">
            <v>Чернівецька обл.</v>
          </cell>
          <cell r="F34">
            <v>35473</v>
          </cell>
          <cell r="G34" t="str">
            <v>ІІ</v>
          </cell>
          <cell r="I34" t="str">
            <v>Кіс А.В.</v>
          </cell>
        </row>
        <row r="35">
          <cell r="A35">
            <v>43</v>
          </cell>
          <cell r="B35" t="str">
            <v>Лукенюк Даніел В'ячеславович</v>
          </cell>
          <cell r="C35" t="str">
            <v>ОЦТКЕУМ</v>
          </cell>
          <cell r="D35" t="str">
            <v>Чернівецька обл.</v>
          </cell>
          <cell r="F35">
            <v>34923</v>
          </cell>
          <cell r="G35" t="str">
            <v>ІІ</v>
          </cell>
          <cell r="I35" t="str">
            <v>Кіс А.В.</v>
          </cell>
        </row>
        <row r="36">
          <cell r="A36">
            <v>44</v>
          </cell>
          <cell r="B36" t="str">
            <v>Олійник Наталія Дмитрівна</v>
          </cell>
          <cell r="C36" t="str">
            <v>ОЦТКЕУМ</v>
          </cell>
          <cell r="D36" t="str">
            <v>Чернівецька обл.</v>
          </cell>
          <cell r="F36">
            <v>34912</v>
          </cell>
          <cell r="G36" t="str">
            <v>ІІ</v>
          </cell>
          <cell r="I36" t="str">
            <v>Гонца М.М.</v>
          </cell>
        </row>
        <row r="37">
          <cell r="A37">
            <v>45</v>
          </cell>
          <cell r="B37" t="str">
            <v>Микитюк Оксана Володимирівна</v>
          </cell>
          <cell r="C37" t="str">
            <v>ОЦТКЕУМ</v>
          </cell>
          <cell r="D37" t="str">
            <v>Чернівецька обл.</v>
          </cell>
          <cell r="F37">
            <v>35399</v>
          </cell>
          <cell r="G37" t="str">
            <v>ІІ</v>
          </cell>
          <cell r="I37" t="str">
            <v>Гонца М.М.</v>
          </cell>
        </row>
        <row r="38">
          <cell r="A38">
            <v>46</v>
          </cell>
        </row>
        <row r="39">
          <cell r="A39">
            <v>47</v>
          </cell>
        </row>
        <row r="40">
          <cell r="A40">
            <v>48</v>
          </cell>
        </row>
        <row r="41">
          <cell r="A41">
            <v>49</v>
          </cell>
        </row>
        <row r="42">
          <cell r="A42">
            <v>50</v>
          </cell>
          <cell r="B42" t="str">
            <v>Левчук Максим</v>
          </cell>
          <cell r="C42" t="str">
            <v>Рівненська СЮТ</v>
          </cell>
          <cell r="D42" t="str">
            <v>Рівненська область</v>
          </cell>
          <cell r="F42">
            <v>1996</v>
          </cell>
          <cell r="G42" t="str">
            <v>І</v>
          </cell>
          <cell r="I42" t="str">
            <v>Беліч О.П.</v>
          </cell>
        </row>
        <row r="43">
          <cell r="A43">
            <v>51</v>
          </cell>
          <cell r="B43" t="str">
            <v>Левчук Анастасія</v>
          </cell>
          <cell r="C43" t="str">
            <v>Рівненська СЮТ</v>
          </cell>
          <cell r="D43" t="str">
            <v>Рівненська область</v>
          </cell>
          <cell r="F43">
            <v>1997</v>
          </cell>
          <cell r="G43" t="str">
            <v>ІІ</v>
          </cell>
          <cell r="I43" t="str">
            <v>Беліч О.П.</v>
          </cell>
        </row>
        <row r="44">
          <cell r="A44">
            <v>52</v>
          </cell>
          <cell r="B44" t="str">
            <v>Гелешко Наталія</v>
          </cell>
          <cell r="C44" t="str">
            <v>Рівненська СЮТ</v>
          </cell>
          <cell r="D44" t="str">
            <v>Рівненська область</v>
          </cell>
          <cell r="F44">
            <v>1998</v>
          </cell>
          <cell r="G44" t="str">
            <v>ІІ</v>
          </cell>
          <cell r="I44" t="str">
            <v>Беліч О.П.</v>
          </cell>
        </row>
        <row r="45">
          <cell r="A45">
            <v>53</v>
          </cell>
          <cell r="B45" t="str">
            <v>Кордонець Сергій</v>
          </cell>
          <cell r="C45" t="str">
            <v>Рівненська СЮТ</v>
          </cell>
          <cell r="D45" t="str">
            <v>Рівненська область</v>
          </cell>
          <cell r="F45">
            <v>1996</v>
          </cell>
          <cell r="G45" t="str">
            <v>І</v>
          </cell>
          <cell r="I45" t="str">
            <v>Беліч О.П.</v>
          </cell>
        </row>
        <row r="46">
          <cell r="A46">
            <v>54</v>
          </cell>
          <cell r="B46" t="str">
            <v>Мельник Роман</v>
          </cell>
          <cell r="C46" t="str">
            <v>Рівненська СЮТ</v>
          </cell>
          <cell r="D46" t="str">
            <v>Рівненська область</v>
          </cell>
          <cell r="F46">
            <v>1996</v>
          </cell>
          <cell r="G46" t="str">
            <v>ІІ</v>
          </cell>
          <cell r="I46" t="str">
            <v>Беліч О.П.</v>
          </cell>
        </row>
        <row r="47">
          <cell r="A47">
            <v>55</v>
          </cell>
          <cell r="B47" t="str">
            <v>Левчик Денис</v>
          </cell>
          <cell r="C47" t="str">
            <v>Рівненська СЮТ</v>
          </cell>
          <cell r="D47" t="str">
            <v>Рівненська область</v>
          </cell>
          <cell r="F47">
            <v>1998</v>
          </cell>
          <cell r="G47" t="str">
            <v>ІІ</v>
          </cell>
          <cell r="I47" t="str">
            <v>Беліч О.П.</v>
          </cell>
        </row>
        <row r="48">
          <cell r="A48">
            <v>56</v>
          </cell>
        </row>
        <row r="49">
          <cell r="A49">
            <v>57</v>
          </cell>
        </row>
        <row r="50">
          <cell r="A50">
            <v>58</v>
          </cell>
        </row>
        <row r="51">
          <cell r="A51">
            <v>59</v>
          </cell>
        </row>
        <row r="52">
          <cell r="A52">
            <v>60</v>
          </cell>
          <cell r="B52" t="str">
            <v>Лопушанський Олександр Олександрович</v>
          </cell>
          <cell r="C52" t="str">
            <v>"Сонечко" Хмельницкий ОЦТКУМ-3</v>
          </cell>
          <cell r="D52" t="str">
            <v>Хмельницька обл.</v>
          </cell>
          <cell r="F52">
            <v>35264</v>
          </cell>
          <cell r="G52" t="str">
            <v>КМС</v>
          </cell>
          <cell r="I52" t="str">
            <v>Загаруйко Ю.М., Рибалкіна Т.В.</v>
          </cell>
        </row>
        <row r="53">
          <cell r="A53">
            <v>61</v>
          </cell>
          <cell r="B53" t="str">
            <v>Каденюк Ярослав Юрійович</v>
          </cell>
          <cell r="C53" t="str">
            <v>"Сонечко" Хмельницкий ОЦТКУМ-4</v>
          </cell>
          <cell r="D53" t="str">
            <v>Хмельницька обл.</v>
          </cell>
          <cell r="F53">
            <v>35090</v>
          </cell>
          <cell r="G53" t="str">
            <v>КМС</v>
          </cell>
          <cell r="I53" t="str">
            <v>Загаруйко Ю.М., Рибалкіна Т.В.</v>
          </cell>
        </row>
        <row r="54">
          <cell r="A54">
            <v>62</v>
          </cell>
          <cell r="B54" t="str">
            <v>Мельник Олександр Сергійович</v>
          </cell>
          <cell r="C54" t="str">
            <v>"Сонечко" Хмельницкий ОЦТКУМ-5</v>
          </cell>
          <cell r="D54" t="str">
            <v>Хмельницька обл.</v>
          </cell>
          <cell r="F54">
            <v>35823</v>
          </cell>
          <cell r="G54" t="str">
            <v>ІІ</v>
          </cell>
          <cell r="I54" t="str">
            <v>Загаруйко Ю.М., Рибалкіна Т.В.</v>
          </cell>
        </row>
        <row r="55">
          <cell r="A55">
            <v>63</v>
          </cell>
          <cell r="B55" t="str">
            <v>Назаренко Тетяна Ігорівна</v>
          </cell>
          <cell r="C55" t="str">
            <v>"Сонечко" Хмельницкий ОЦТКУМ-6</v>
          </cell>
          <cell r="D55" t="str">
            <v>Хмельницька обл.</v>
          </cell>
          <cell r="F55">
            <v>35696</v>
          </cell>
          <cell r="G55" t="str">
            <v>ІІІ</v>
          </cell>
          <cell r="I55" t="str">
            <v>Загаруйко Ю.М., Рибалкіна Т.В. Кушнір С.В.</v>
          </cell>
        </row>
        <row r="56">
          <cell r="A56">
            <v>64</v>
          </cell>
          <cell r="B56" t="str">
            <v>Григорчук Наталія Олександрівна</v>
          </cell>
          <cell r="C56" t="str">
            <v>"Сонечко" Хмельницкий ОЦТКУМ-7</v>
          </cell>
          <cell r="D56" t="str">
            <v>Хмельницька обл.</v>
          </cell>
          <cell r="F56">
            <v>35529</v>
          </cell>
          <cell r="G56" t="str">
            <v>ІІІ</v>
          </cell>
          <cell r="I56" t="str">
            <v>Загаруйко Ю.М., Рибалкіна Т.В. Кушнір С.В.</v>
          </cell>
        </row>
        <row r="57">
          <cell r="A57">
            <v>65</v>
          </cell>
          <cell r="B57" t="str">
            <v>Стояновська Марія Ігорівна</v>
          </cell>
          <cell r="C57" t="str">
            <v>"Сонечко" Хмельницкий ОЦТКУМ-8</v>
          </cell>
          <cell r="D57" t="str">
            <v>Хмельницька обл.</v>
          </cell>
          <cell r="F57">
            <v>35989</v>
          </cell>
          <cell r="G57" t="str">
            <v>ІІІ</v>
          </cell>
          <cell r="I57" t="str">
            <v>Загаруйко Ю.М., Рибалкіна Т.В. Кушнір С.В.</v>
          </cell>
        </row>
        <row r="58">
          <cell r="A58">
            <v>66</v>
          </cell>
          <cell r="B58" t="str">
            <v>Рищук Анастасія Петрівна</v>
          </cell>
          <cell r="C58" t="str">
            <v>"Сонечко" Хмельницкий ОЦТКУМ-9</v>
          </cell>
          <cell r="D58" t="str">
            <v>Хмельницька обл.</v>
          </cell>
          <cell r="F58">
            <v>35715</v>
          </cell>
          <cell r="G58" t="str">
            <v>ІІІ</v>
          </cell>
        </row>
        <row r="59">
          <cell r="A59">
            <v>67</v>
          </cell>
        </row>
        <row r="60">
          <cell r="A60">
            <v>68</v>
          </cell>
        </row>
        <row r="61">
          <cell r="A61">
            <v>69</v>
          </cell>
        </row>
        <row r="62">
          <cell r="A62">
            <v>70</v>
          </cell>
          <cell r="B62" t="str">
            <v>Судакова Кароліна</v>
          </cell>
          <cell r="C62" t="str">
            <v>Глибоцький район</v>
          </cell>
          <cell r="D62" t="str">
            <v>Глибоцького району</v>
          </cell>
          <cell r="F62">
            <v>35984</v>
          </cell>
          <cell r="G62" t="str">
            <v>ІІ</v>
          </cell>
          <cell r="I62" t="str">
            <v>Меленко О.В.</v>
          </cell>
        </row>
        <row r="63">
          <cell r="A63">
            <v>71</v>
          </cell>
          <cell r="B63" t="str">
            <v>Сафранюк Лазар</v>
          </cell>
          <cell r="C63" t="str">
            <v>Глибоцький район</v>
          </cell>
          <cell r="D63" t="str">
            <v>Глибоцького району</v>
          </cell>
          <cell r="F63">
            <v>35611</v>
          </cell>
          <cell r="G63" t="str">
            <v>ІІ</v>
          </cell>
          <cell r="I63" t="str">
            <v>Меленко О.В.</v>
          </cell>
        </row>
        <row r="64">
          <cell r="A64">
            <v>72</v>
          </cell>
          <cell r="B64" t="str">
            <v>Івасюк Олександр</v>
          </cell>
          <cell r="C64" t="str">
            <v>Глибоцький район</v>
          </cell>
          <cell r="D64" t="str">
            <v>Глибоцького району</v>
          </cell>
          <cell r="G64" t="str">
            <v>ІІ</v>
          </cell>
          <cell r="I64" t="str">
            <v>Меленко О.В.</v>
          </cell>
        </row>
        <row r="65">
          <cell r="A65">
            <v>73</v>
          </cell>
          <cell r="B65" t="str">
            <v>Кришка Василь</v>
          </cell>
          <cell r="C65" t="str">
            <v>Глибоцький район</v>
          </cell>
          <cell r="D65" t="str">
            <v>Глибоцького району</v>
          </cell>
          <cell r="G65" t="str">
            <v>ІІ</v>
          </cell>
          <cell r="I65" t="str">
            <v>Меленко О.В.</v>
          </cell>
        </row>
        <row r="66">
          <cell r="A66">
            <v>74</v>
          </cell>
          <cell r="B66" t="str">
            <v>Юркевич Світлана</v>
          </cell>
          <cell r="C66" t="str">
            <v>Глибоцький район</v>
          </cell>
          <cell r="D66" t="str">
            <v>Глибоцького району</v>
          </cell>
          <cell r="F66">
            <v>35461</v>
          </cell>
          <cell r="G66" t="str">
            <v>ІІ</v>
          </cell>
          <cell r="I66" t="str">
            <v>Меленко О.В.</v>
          </cell>
        </row>
        <row r="67">
          <cell r="A67">
            <v>75</v>
          </cell>
          <cell r="B67" t="str">
            <v>Кіперю Олександр</v>
          </cell>
          <cell r="C67" t="str">
            <v>Глибоцький район</v>
          </cell>
          <cell r="D67" t="str">
            <v>Глибоцького району</v>
          </cell>
          <cell r="F67">
            <v>35629</v>
          </cell>
          <cell r="G67" t="str">
            <v>ІІІ</v>
          </cell>
        </row>
        <row r="68">
          <cell r="A68">
            <v>76</v>
          </cell>
        </row>
        <row r="69">
          <cell r="A69">
            <v>77</v>
          </cell>
        </row>
        <row r="70">
          <cell r="A70">
            <v>78</v>
          </cell>
        </row>
        <row r="71">
          <cell r="A71">
            <v>79</v>
          </cell>
        </row>
        <row r="72">
          <cell r="A72">
            <v>80</v>
          </cell>
          <cell r="B72" t="str">
            <v>Попович Богдан</v>
          </cell>
          <cell r="C72" t="str">
            <v>Волинська область</v>
          </cell>
          <cell r="D72" t="str">
            <v>Волинська область</v>
          </cell>
          <cell r="F72">
            <v>1997</v>
          </cell>
          <cell r="G72" t="str">
            <v>ІІ</v>
          </cell>
          <cell r="I72" t="str">
            <v>Тананайський Ю.В.</v>
          </cell>
        </row>
        <row r="73">
          <cell r="A73">
            <v>81</v>
          </cell>
          <cell r="B73" t="str">
            <v>Петришин Віталій</v>
          </cell>
          <cell r="C73" t="str">
            <v>Волинська область</v>
          </cell>
          <cell r="D73" t="str">
            <v>Волинська область</v>
          </cell>
          <cell r="F73">
            <v>1996</v>
          </cell>
          <cell r="G73" t="str">
            <v>ІІ</v>
          </cell>
          <cell r="I73" t="str">
            <v>Гуцаленко В.І.</v>
          </cell>
        </row>
        <row r="74">
          <cell r="A74">
            <v>82</v>
          </cell>
          <cell r="B74" t="str">
            <v>Урин Роман</v>
          </cell>
          <cell r="C74" t="str">
            <v>Волинська область</v>
          </cell>
          <cell r="D74" t="str">
            <v>Волинська область</v>
          </cell>
          <cell r="F74">
            <v>1996</v>
          </cell>
          <cell r="G74" t="str">
            <v>ІІ</v>
          </cell>
          <cell r="I74" t="str">
            <v>Тананайський Ю.В.</v>
          </cell>
        </row>
        <row r="75">
          <cell r="A75">
            <v>83</v>
          </cell>
          <cell r="B75" t="str">
            <v>Гроховчук Ігор</v>
          </cell>
          <cell r="C75" t="str">
            <v>Волинська область</v>
          </cell>
          <cell r="D75" t="str">
            <v>Волинська область</v>
          </cell>
          <cell r="F75">
            <v>1997</v>
          </cell>
          <cell r="G75" t="str">
            <v>ІІ</v>
          </cell>
          <cell r="I75" t="str">
            <v>Тананайський Ю.В.</v>
          </cell>
        </row>
        <row r="76">
          <cell r="A76">
            <v>84</v>
          </cell>
          <cell r="B76" t="str">
            <v>Пняк Анастасія</v>
          </cell>
          <cell r="C76" t="str">
            <v>Волинська область</v>
          </cell>
          <cell r="D76" t="str">
            <v>Волинська область</v>
          </cell>
          <cell r="F76">
            <v>1996</v>
          </cell>
          <cell r="G76" t="str">
            <v>ІІ</v>
          </cell>
          <cell r="I76" t="str">
            <v>Гнатюк В.Д.</v>
          </cell>
        </row>
        <row r="77">
          <cell r="A77">
            <v>85</v>
          </cell>
          <cell r="B77" t="str">
            <v>Зуб Парасковія</v>
          </cell>
          <cell r="C77" t="str">
            <v>Волинська область</v>
          </cell>
          <cell r="D77" t="str">
            <v>Волинська область</v>
          </cell>
          <cell r="F77">
            <v>1998</v>
          </cell>
          <cell r="G77" t="str">
            <v>ІІ</v>
          </cell>
          <cell r="I77" t="str">
            <v>Кідиба О.Р.</v>
          </cell>
        </row>
        <row r="78">
          <cell r="A78">
            <v>86</v>
          </cell>
        </row>
        <row r="79">
          <cell r="A79">
            <v>87</v>
          </cell>
        </row>
        <row r="80">
          <cell r="A80">
            <v>88</v>
          </cell>
        </row>
        <row r="81">
          <cell r="A81">
            <v>89</v>
          </cell>
        </row>
        <row r="82">
          <cell r="A82">
            <v>90</v>
          </cell>
          <cell r="B82" t="str">
            <v>Василенко Олександр Миколайович</v>
          </cell>
          <cell r="C82" t="str">
            <v>"Екстрим" м.Кам'янець-Подільський</v>
          </cell>
          <cell r="D82" t="str">
            <v>Хмельницька обл.</v>
          </cell>
          <cell r="F82">
            <v>35419</v>
          </cell>
          <cell r="G82" t="str">
            <v>КМС</v>
          </cell>
          <cell r="I82" t="str">
            <v>Горячок-Полева Н.І.</v>
          </cell>
        </row>
        <row r="83">
          <cell r="A83">
            <v>91</v>
          </cell>
          <cell r="B83" t="str">
            <v>Радецький Олександр Олександрович</v>
          </cell>
          <cell r="C83" t="str">
            <v>"Екстрим" м.Кам'янець-Подільський</v>
          </cell>
          <cell r="D83" t="str">
            <v>Хмельницька обл.</v>
          </cell>
          <cell r="G83" t="str">
            <v>І</v>
          </cell>
          <cell r="I83" t="str">
            <v>Горячок-Полева Н.І.</v>
          </cell>
        </row>
        <row r="84">
          <cell r="A84">
            <v>92</v>
          </cell>
          <cell r="B84" t="str">
            <v>Горянін Володимир Миколайович</v>
          </cell>
          <cell r="C84" t="str">
            <v>"Екстрим" м.Кам'янець-Подільський</v>
          </cell>
          <cell r="D84" t="str">
            <v>Хмельницька обл.</v>
          </cell>
          <cell r="F84">
            <v>35829</v>
          </cell>
          <cell r="G84" t="str">
            <v>І</v>
          </cell>
          <cell r="I84" t="str">
            <v>Горячок-Полева Н.І.</v>
          </cell>
        </row>
        <row r="85">
          <cell r="A85">
            <v>93</v>
          </cell>
          <cell r="B85" t="str">
            <v>Стельмащук Сергій Миколайович</v>
          </cell>
          <cell r="C85" t="str">
            <v>"Екстрим" м.Кам'янець-Подільський</v>
          </cell>
          <cell r="D85" t="str">
            <v>Хмельницька обл.</v>
          </cell>
          <cell r="F85">
            <v>35630</v>
          </cell>
          <cell r="G85" t="str">
            <v>І</v>
          </cell>
          <cell r="I85" t="str">
            <v>Горячок-Полева Н.І.</v>
          </cell>
        </row>
        <row r="86">
          <cell r="A86">
            <v>94</v>
          </cell>
          <cell r="B86" t="str">
            <v>Гафич Ольга Миколаївна</v>
          </cell>
          <cell r="C86" t="str">
            <v>"Екстрим" м.Кам'янець-Подільський</v>
          </cell>
          <cell r="D86" t="str">
            <v>Хмельницька обл.</v>
          </cell>
          <cell r="F86">
            <v>35580</v>
          </cell>
          <cell r="G86" t="str">
            <v>І</v>
          </cell>
          <cell r="I86" t="str">
            <v>Горячок-Полева Н.І.</v>
          </cell>
        </row>
        <row r="87">
          <cell r="A87">
            <v>95</v>
          </cell>
          <cell r="B87" t="str">
            <v>Астахова Надія Юріївна</v>
          </cell>
          <cell r="C87" t="str">
            <v>"Екстрим" м.Кам'янець-Подільський</v>
          </cell>
          <cell r="D87" t="str">
            <v>Хмельницька обл.</v>
          </cell>
          <cell r="F87">
            <v>35682</v>
          </cell>
          <cell r="G87" t="str">
            <v>ІІ</v>
          </cell>
          <cell r="I87" t="str">
            <v>Горячок-Полева Н.І.</v>
          </cell>
        </row>
        <row r="88">
          <cell r="A88">
            <v>96</v>
          </cell>
          <cell r="C88" t="str">
            <v>"Екстрим" м.Кам'янець-Подільський</v>
          </cell>
          <cell r="D88" t="str">
            <v>Хмельницька обл.</v>
          </cell>
        </row>
        <row r="89">
          <cell r="A89">
            <v>97</v>
          </cell>
        </row>
        <row r="90">
          <cell r="A90">
            <v>98</v>
          </cell>
        </row>
        <row r="91">
          <cell r="A91">
            <v>99</v>
          </cell>
        </row>
        <row r="92">
          <cell r="A92">
            <v>100</v>
          </cell>
          <cell r="B92" t="str">
            <v>Єфтемій Анастасія</v>
          </cell>
          <cell r="C92" t="str">
            <v>РЦСТКЕУМ Новоселиця</v>
          </cell>
          <cell r="D92" t="str">
            <v>Новоселицький район</v>
          </cell>
          <cell r="F92">
            <v>1996</v>
          </cell>
          <cell r="G92" t="str">
            <v>ІІ</v>
          </cell>
          <cell r="I92" t="str">
            <v>Злей Г.М.</v>
          </cell>
        </row>
        <row r="93">
          <cell r="A93">
            <v>101</v>
          </cell>
          <cell r="B93" t="str">
            <v>Штефанеса Ганна</v>
          </cell>
          <cell r="C93" t="str">
            <v>РЦСТКЕУМ Новоселиця</v>
          </cell>
          <cell r="D93" t="str">
            <v>Новоселицький район</v>
          </cell>
          <cell r="F93">
            <v>1998</v>
          </cell>
          <cell r="G93" t="str">
            <v>ІІІ</v>
          </cell>
          <cell r="I93" t="str">
            <v>Злей Г.М.</v>
          </cell>
        </row>
        <row r="94">
          <cell r="A94">
            <v>102</v>
          </cell>
          <cell r="B94" t="str">
            <v>Ністриян Олександр</v>
          </cell>
          <cell r="C94" t="str">
            <v>РЦСТКЕУМ Новоселиця</v>
          </cell>
          <cell r="D94" t="str">
            <v>Новоселицький район</v>
          </cell>
          <cell r="F94">
            <v>1997</v>
          </cell>
          <cell r="G94" t="str">
            <v>ІІ</v>
          </cell>
          <cell r="I94" t="str">
            <v>Злей Г.М.</v>
          </cell>
        </row>
        <row r="95">
          <cell r="A95">
            <v>103</v>
          </cell>
          <cell r="B95" t="str">
            <v>Гульпе Олексій</v>
          </cell>
          <cell r="C95" t="str">
            <v>РЦСТКЕУМ Новоселиця</v>
          </cell>
          <cell r="D95" t="str">
            <v>Новоселицький район</v>
          </cell>
          <cell r="F95">
            <v>1996</v>
          </cell>
          <cell r="G95" t="str">
            <v>КМС</v>
          </cell>
          <cell r="I95" t="str">
            <v>Гульпе В.В.</v>
          </cell>
        </row>
        <row r="96">
          <cell r="A96">
            <v>104</v>
          </cell>
          <cell r="B96" t="str">
            <v>Урсой Олег</v>
          </cell>
          <cell r="C96" t="str">
            <v>РЦСТКЕУМ Новоселиця</v>
          </cell>
          <cell r="D96" t="str">
            <v>Новоселицький район</v>
          </cell>
          <cell r="F96">
            <v>1996</v>
          </cell>
          <cell r="G96" t="str">
            <v>КМС</v>
          </cell>
          <cell r="I96" t="str">
            <v>Гульпе В.В.</v>
          </cell>
        </row>
        <row r="97">
          <cell r="A97">
            <v>105</v>
          </cell>
          <cell r="B97" t="str">
            <v>Штефанеса Дмитро</v>
          </cell>
          <cell r="C97" t="str">
            <v>РЦСТКЕУМ Новоселиця</v>
          </cell>
          <cell r="D97" t="str">
            <v>Новоселицький район</v>
          </cell>
          <cell r="F97">
            <v>1996</v>
          </cell>
          <cell r="G97" t="str">
            <v>ІІ</v>
          </cell>
          <cell r="I97" t="str">
            <v>Гульпе В.В.</v>
          </cell>
        </row>
        <row r="98">
          <cell r="A98">
            <v>106</v>
          </cell>
        </row>
        <row r="99">
          <cell r="A99">
            <v>107</v>
          </cell>
        </row>
        <row r="100">
          <cell r="A100">
            <v>108</v>
          </cell>
        </row>
        <row r="101">
          <cell r="A101">
            <v>109</v>
          </cell>
        </row>
        <row r="102">
          <cell r="A102">
            <v>110</v>
          </cell>
        </row>
        <row r="103">
          <cell r="A103">
            <v>111</v>
          </cell>
        </row>
        <row r="104">
          <cell r="A104">
            <v>112</v>
          </cell>
        </row>
        <row r="105">
          <cell r="A105">
            <v>113</v>
          </cell>
        </row>
        <row r="106">
          <cell r="A106">
            <v>114</v>
          </cell>
        </row>
        <row r="107">
          <cell r="A107">
            <v>115</v>
          </cell>
        </row>
        <row r="108">
          <cell r="A108">
            <v>116</v>
          </cell>
        </row>
        <row r="109">
          <cell r="A109">
            <v>117</v>
          </cell>
        </row>
        <row r="110">
          <cell r="A110">
            <v>118</v>
          </cell>
        </row>
        <row r="111">
          <cell r="A111">
            <v>119</v>
          </cell>
        </row>
        <row r="112">
          <cell r="A112">
            <v>120</v>
          </cell>
        </row>
        <row r="113">
          <cell r="A113">
            <v>121</v>
          </cell>
        </row>
        <row r="114">
          <cell r="A114">
            <v>122</v>
          </cell>
        </row>
        <row r="115">
          <cell r="A115">
            <v>123</v>
          </cell>
        </row>
        <row r="116">
          <cell r="A116">
            <v>124</v>
          </cell>
        </row>
        <row r="117">
          <cell r="A117">
            <v>125</v>
          </cell>
        </row>
        <row r="118">
          <cell r="A118">
            <v>126</v>
          </cell>
        </row>
        <row r="119">
          <cell r="A119">
            <v>127</v>
          </cell>
        </row>
        <row r="120">
          <cell r="A120">
            <v>128</v>
          </cell>
        </row>
        <row r="121">
          <cell r="A121">
            <v>129</v>
          </cell>
        </row>
        <row r="122">
          <cell r="A122">
            <v>130</v>
          </cell>
        </row>
        <row r="123">
          <cell r="A123">
            <v>131</v>
          </cell>
        </row>
        <row r="124">
          <cell r="A124">
            <v>132</v>
          </cell>
        </row>
        <row r="125">
          <cell r="A125">
            <v>133</v>
          </cell>
        </row>
        <row r="126">
          <cell r="A126">
            <v>134</v>
          </cell>
        </row>
        <row r="127">
          <cell r="A127">
            <v>135</v>
          </cell>
        </row>
        <row r="128">
          <cell r="A128">
            <v>136</v>
          </cell>
        </row>
        <row r="129">
          <cell r="A129">
            <v>137</v>
          </cell>
        </row>
        <row r="130">
          <cell r="A130">
            <v>138</v>
          </cell>
        </row>
        <row r="131">
          <cell r="A131">
            <v>139</v>
          </cell>
        </row>
        <row r="132">
          <cell r="A132">
            <v>140</v>
          </cell>
        </row>
        <row r="133">
          <cell r="A133">
            <v>141</v>
          </cell>
        </row>
        <row r="134">
          <cell r="A134">
            <v>142</v>
          </cell>
        </row>
        <row r="135">
          <cell r="A135">
            <v>143</v>
          </cell>
        </row>
        <row r="136">
          <cell r="A136">
            <v>144</v>
          </cell>
        </row>
        <row r="137">
          <cell r="A137">
            <v>145</v>
          </cell>
        </row>
        <row r="138">
          <cell r="A138">
            <v>146</v>
          </cell>
        </row>
        <row r="139">
          <cell r="A139">
            <v>147</v>
          </cell>
        </row>
        <row r="140">
          <cell r="A140">
            <v>148</v>
          </cell>
        </row>
        <row r="141">
          <cell r="A141">
            <v>149</v>
          </cell>
        </row>
        <row r="142">
          <cell r="A142">
            <v>150</v>
          </cell>
        </row>
        <row r="143">
          <cell r="A143">
            <v>151</v>
          </cell>
        </row>
        <row r="144">
          <cell r="A144">
            <v>152</v>
          </cell>
        </row>
        <row r="145">
          <cell r="A145">
            <v>153</v>
          </cell>
        </row>
        <row r="146">
          <cell r="A146">
            <v>154</v>
          </cell>
        </row>
        <row r="147">
          <cell r="A147">
            <v>155</v>
          </cell>
        </row>
        <row r="148">
          <cell r="A148">
            <v>156</v>
          </cell>
        </row>
        <row r="149">
          <cell r="A149">
            <v>157</v>
          </cell>
        </row>
        <row r="150">
          <cell r="A150">
            <v>158</v>
          </cell>
        </row>
        <row r="151">
          <cell r="A151">
            <v>159</v>
          </cell>
        </row>
        <row r="152">
          <cell r="A152">
            <v>160</v>
          </cell>
        </row>
        <row r="153">
          <cell r="A153">
            <v>161</v>
          </cell>
        </row>
        <row r="154">
          <cell r="A154">
            <v>162</v>
          </cell>
        </row>
        <row r="155">
          <cell r="A155">
            <v>163</v>
          </cell>
        </row>
        <row r="156">
          <cell r="A156">
            <v>164</v>
          </cell>
        </row>
        <row r="157">
          <cell r="A157">
            <v>165</v>
          </cell>
        </row>
        <row r="158">
          <cell r="A158">
            <v>166</v>
          </cell>
        </row>
        <row r="159">
          <cell r="A159">
            <v>167</v>
          </cell>
        </row>
        <row r="160">
          <cell r="A160">
            <v>168</v>
          </cell>
        </row>
        <row r="161">
          <cell r="A161">
            <v>169</v>
          </cell>
        </row>
        <row r="162">
          <cell r="A162">
            <v>170</v>
          </cell>
        </row>
        <row r="163">
          <cell r="A163">
            <v>171</v>
          </cell>
        </row>
        <row r="164">
          <cell r="A164">
            <v>172</v>
          </cell>
        </row>
        <row r="165">
          <cell r="A165">
            <v>173</v>
          </cell>
        </row>
        <row r="166">
          <cell r="A166">
            <v>174</v>
          </cell>
        </row>
        <row r="167">
          <cell r="A167">
            <v>175</v>
          </cell>
        </row>
        <row r="168">
          <cell r="A168">
            <v>176</v>
          </cell>
        </row>
        <row r="169">
          <cell r="A169">
            <v>177</v>
          </cell>
        </row>
        <row r="170">
          <cell r="A170">
            <v>178</v>
          </cell>
        </row>
        <row r="171">
          <cell r="A171">
            <v>179</v>
          </cell>
        </row>
        <row r="172">
          <cell r="A172">
            <v>180</v>
          </cell>
        </row>
        <row r="173">
          <cell r="A173">
            <v>181</v>
          </cell>
        </row>
        <row r="174">
          <cell r="A174">
            <v>182</v>
          </cell>
        </row>
        <row r="175">
          <cell r="A175">
            <v>183</v>
          </cell>
        </row>
        <row r="176">
          <cell r="A176">
            <v>184</v>
          </cell>
        </row>
        <row r="177">
          <cell r="A177">
            <v>185</v>
          </cell>
        </row>
        <row r="178">
          <cell r="A178">
            <v>186</v>
          </cell>
        </row>
        <row r="179">
          <cell r="A179">
            <v>187</v>
          </cell>
        </row>
        <row r="180">
          <cell r="A180">
            <v>188</v>
          </cell>
        </row>
        <row r="181">
          <cell r="A181">
            <v>189</v>
          </cell>
        </row>
        <row r="182">
          <cell r="A182">
            <v>190</v>
          </cell>
        </row>
        <row r="183">
          <cell r="A183">
            <v>191</v>
          </cell>
        </row>
        <row r="184">
          <cell r="A184">
            <v>192</v>
          </cell>
        </row>
        <row r="185">
          <cell r="A185">
            <v>193</v>
          </cell>
        </row>
        <row r="186">
          <cell r="A186">
            <v>194</v>
          </cell>
        </row>
        <row r="187">
          <cell r="A187">
            <v>195</v>
          </cell>
        </row>
        <row r="188">
          <cell r="A188">
            <v>196</v>
          </cell>
        </row>
        <row r="189">
          <cell r="A189">
            <v>197</v>
          </cell>
        </row>
        <row r="190">
          <cell r="A190">
            <v>198</v>
          </cell>
        </row>
        <row r="191">
          <cell r="A191">
            <v>199</v>
          </cell>
        </row>
        <row r="192">
          <cell r="A192">
            <v>200</v>
          </cell>
        </row>
        <row r="193">
          <cell r="A193">
            <v>201</v>
          </cell>
        </row>
        <row r="194">
          <cell r="A194">
            <v>202</v>
          </cell>
        </row>
        <row r="195">
          <cell r="A195">
            <v>203</v>
          </cell>
        </row>
        <row r="196">
          <cell r="A196">
            <v>204</v>
          </cell>
        </row>
        <row r="197">
          <cell r="A197">
            <v>205</v>
          </cell>
        </row>
        <row r="198">
          <cell r="A198">
            <v>206</v>
          </cell>
        </row>
        <row r="199">
          <cell r="A199">
            <v>207</v>
          </cell>
        </row>
        <row r="200">
          <cell r="A200">
            <v>208</v>
          </cell>
        </row>
        <row r="201">
          <cell r="A201">
            <v>209</v>
          </cell>
        </row>
        <row r="202">
          <cell r="A202">
            <v>210</v>
          </cell>
        </row>
        <row r="203">
          <cell r="A203">
            <v>211</v>
          </cell>
        </row>
        <row r="204">
          <cell r="A204">
            <v>212</v>
          </cell>
        </row>
        <row r="205">
          <cell r="A205">
            <v>213</v>
          </cell>
        </row>
        <row r="206">
          <cell r="A206">
            <v>214</v>
          </cell>
        </row>
        <row r="207">
          <cell r="A207">
            <v>215</v>
          </cell>
        </row>
        <row r="208">
          <cell r="A208">
            <v>216</v>
          </cell>
        </row>
        <row r="209">
          <cell r="A209">
            <v>217</v>
          </cell>
        </row>
        <row r="210">
          <cell r="A210">
            <v>218</v>
          </cell>
        </row>
        <row r="211">
          <cell r="A211">
            <v>219</v>
          </cell>
        </row>
        <row r="212">
          <cell r="A212">
            <v>220</v>
          </cell>
        </row>
        <row r="213">
          <cell r="A213">
            <v>221</v>
          </cell>
        </row>
        <row r="214">
          <cell r="A214">
            <v>222</v>
          </cell>
        </row>
        <row r="215">
          <cell r="A215">
            <v>223</v>
          </cell>
        </row>
        <row r="216">
          <cell r="A216">
            <v>224</v>
          </cell>
        </row>
        <row r="217">
          <cell r="A217">
            <v>225</v>
          </cell>
        </row>
        <row r="218">
          <cell r="A218">
            <v>226</v>
          </cell>
        </row>
        <row r="219">
          <cell r="A219">
            <v>227</v>
          </cell>
        </row>
        <row r="220">
          <cell r="A220">
            <v>228</v>
          </cell>
        </row>
        <row r="221">
          <cell r="A221">
            <v>229</v>
          </cell>
        </row>
        <row r="222">
          <cell r="A222">
            <v>230</v>
          </cell>
        </row>
        <row r="223">
          <cell r="A223">
            <v>231</v>
          </cell>
        </row>
        <row r="224">
          <cell r="A224">
            <v>232</v>
          </cell>
        </row>
        <row r="225">
          <cell r="A225">
            <v>233</v>
          </cell>
        </row>
        <row r="226">
          <cell r="A226">
            <v>234</v>
          </cell>
        </row>
        <row r="227">
          <cell r="A227">
            <v>235</v>
          </cell>
        </row>
        <row r="228">
          <cell r="A228">
            <v>236</v>
          </cell>
        </row>
        <row r="229">
          <cell r="A229">
            <v>237</v>
          </cell>
        </row>
        <row r="230">
          <cell r="A230">
            <v>238</v>
          </cell>
        </row>
        <row r="231">
          <cell r="A231">
            <v>239</v>
          </cell>
        </row>
        <row r="232">
          <cell r="A232">
            <v>240</v>
          </cell>
        </row>
        <row r="233">
          <cell r="A233">
            <v>241</v>
          </cell>
        </row>
        <row r="234">
          <cell r="A234">
            <v>242</v>
          </cell>
        </row>
        <row r="235">
          <cell r="A235">
            <v>243</v>
          </cell>
        </row>
        <row r="236">
          <cell r="A236">
            <v>244</v>
          </cell>
        </row>
        <row r="237">
          <cell r="A237">
            <v>245</v>
          </cell>
        </row>
        <row r="238">
          <cell r="A238">
            <v>246</v>
          </cell>
        </row>
        <row r="239">
          <cell r="A239">
            <v>247</v>
          </cell>
        </row>
        <row r="240">
          <cell r="A240">
            <v>248</v>
          </cell>
        </row>
        <row r="241">
          <cell r="A241">
            <v>249</v>
          </cell>
        </row>
        <row r="242">
          <cell r="A242">
            <v>250</v>
          </cell>
        </row>
        <row r="243">
          <cell r="A243">
            <v>251</v>
          </cell>
        </row>
        <row r="244">
          <cell r="A244">
            <v>252</v>
          </cell>
        </row>
        <row r="245">
          <cell r="A245">
            <v>253</v>
          </cell>
        </row>
        <row r="246">
          <cell r="A246">
            <v>254</v>
          </cell>
        </row>
        <row r="247">
          <cell r="A247">
            <v>255</v>
          </cell>
        </row>
        <row r="248">
          <cell r="A248">
            <v>256</v>
          </cell>
        </row>
        <row r="249">
          <cell r="A249">
            <v>257</v>
          </cell>
        </row>
        <row r="250">
          <cell r="A250">
            <v>258</v>
          </cell>
        </row>
        <row r="251">
          <cell r="A251">
            <v>259</v>
          </cell>
        </row>
        <row r="252">
          <cell r="A252">
            <v>260</v>
          </cell>
        </row>
        <row r="253">
          <cell r="A253">
            <v>261</v>
          </cell>
        </row>
        <row r="254">
          <cell r="A254">
            <v>262</v>
          </cell>
        </row>
        <row r="255">
          <cell r="A255">
            <v>263</v>
          </cell>
        </row>
        <row r="256">
          <cell r="A256">
            <v>264</v>
          </cell>
        </row>
        <row r="257">
          <cell r="A257">
            <v>265</v>
          </cell>
        </row>
        <row r="258">
          <cell r="A258">
            <v>266</v>
          </cell>
        </row>
        <row r="259">
          <cell r="A259">
            <v>267</v>
          </cell>
        </row>
        <row r="260">
          <cell r="A260">
            <v>268</v>
          </cell>
        </row>
        <row r="261">
          <cell r="A261">
            <v>269</v>
          </cell>
        </row>
        <row r="262">
          <cell r="A262">
            <v>270</v>
          </cell>
        </row>
        <row r="263">
          <cell r="A263">
            <v>271</v>
          </cell>
        </row>
        <row r="264">
          <cell r="A264">
            <v>272</v>
          </cell>
        </row>
        <row r="265">
          <cell r="A265">
            <v>273</v>
          </cell>
        </row>
        <row r="266">
          <cell r="A266">
            <v>274</v>
          </cell>
        </row>
        <row r="267">
          <cell r="A267">
            <v>275</v>
          </cell>
        </row>
        <row r="268">
          <cell r="A268">
            <v>276</v>
          </cell>
        </row>
        <row r="269">
          <cell r="A269">
            <v>277</v>
          </cell>
        </row>
        <row r="270">
          <cell r="A270">
            <v>278</v>
          </cell>
        </row>
        <row r="271">
          <cell r="A271">
            <v>279</v>
          </cell>
        </row>
        <row r="272">
          <cell r="A272">
            <v>280</v>
          </cell>
        </row>
        <row r="273">
          <cell r="A273">
            <v>281</v>
          </cell>
        </row>
        <row r="274">
          <cell r="A274">
            <v>282</v>
          </cell>
        </row>
        <row r="275">
          <cell r="A275">
            <v>283</v>
          </cell>
        </row>
        <row r="276">
          <cell r="A276">
            <v>284</v>
          </cell>
        </row>
        <row r="277">
          <cell r="A277">
            <v>285</v>
          </cell>
        </row>
        <row r="278">
          <cell r="A278">
            <v>286</v>
          </cell>
        </row>
        <row r="279">
          <cell r="A279">
            <v>287</v>
          </cell>
        </row>
        <row r="280">
          <cell r="A280">
            <v>288</v>
          </cell>
        </row>
        <row r="281">
          <cell r="A281">
            <v>289</v>
          </cell>
        </row>
        <row r="282">
          <cell r="A282">
            <v>290</v>
          </cell>
        </row>
        <row r="283">
          <cell r="A283">
            <v>291</v>
          </cell>
        </row>
        <row r="284">
          <cell r="A284">
            <v>292</v>
          </cell>
        </row>
        <row r="285">
          <cell r="A285">
            <v>293</v>
          </cell>
        </row>
        <row r="286">
          <cell r="A286">
            <v>294</v>
          </cell>
        </row>
        <row r="287">
          <cell r="A287">
            <v>295</v>
          </cell>
        </row>
        <row r="288">
          <cell r="A288">
            <v>296</v>
          </cell>
        </row>
        <row r="289">
          <cell r="A289">
            <v>297</v>
          </cell>
        </row>
        <row r="290">
          <cell r="A290">
            <v>298</v>
          </cell>
        </row>
        <row r="291">
          <cell r="A291">
            <v>299</v>
          </cell>
        </row>
        <row r="292">
          <cell r="A292">
            <v>300</v>
          </cell>
        </row>
        <row r="293">
          <cell r="A293">
            <v>301</v>
          </cell>
        </row>
        <row r="294">
          <cell r="A294">
            <v>302</v>
          </cell>
        </row>
        <row r="295">
          <cell r="A295">
            <v>303</v>
          </cell>
        </row>
        <row r="296">
          <cell r="A296">
            <v>304</v>
          </cell>
        </row>
        <row r="297">
          <cell r="A297">
            <v>305</v>
          </cell>
        </row>
        <row r="298">
          <cell r="A298">
            <v>306</v>
          </cell>
        </row>
        <row r="299">
          <cell r="A299">
            <v>307</v>
          </cell>
        </row>
        <row r="300">
          <cell r="A300">
            <v>308</v>
          </cell>
        </row>
        <row r="301">
          <cell r="A301">
            <v>309</v>
          </cell>
        </row>
        <row r="302">
          <cell r="A302">
            <v>310</v>
          </cell>
        </row>
        <row r="303">
          <cell r="A303">
            <v>311</v>
          </cell>
        </row>
        <row r="304">
          <cell r="A304">
            <v>312</v>
          </cell>
        </row>
        <row r="305">
          <cell r="A305">
            <v>313</v>
          </cell>
        </row>
        <row r="306">
          <cell r="A306">
            <v>314</v>
          </cell>
        </row>
        <row r="307">
          <cell r="A307">
            <v>315</v>
          </cell>
        </row>
        <row r="308">
          <cell r="A308">
            <v>316</v>
          </cell>
        </row>
        <row r="309">
          <cell r="A309">
            <v>317</v>
          </cell>
        </row>
        <row r="310">
          <cell r="A310">
            <v>318</v>
          </cell>
        </row>
        <row r="311">
          <cell r="A311">
            <v>319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="75" zoomScaleNormal="75" zoomScaleSheetLayoutView="100" workbookViewId="0" topLeftCell="A7">
      <selection activeCell="J18" sqref="J18"/>
    </sheetView>
  </sheetViews>
  <sheetFormatPr defaultColWidth="9.00390625" defaultRowHeight="12.75"/>
  <cols>
    <col min="1" max="1" width="5.75390625" style="2" customWidth="1"/>
    <col min="2" max="2" width="53.875" style="2" customWidth="1"/>
    <col min="3" max="3" width="47.125" style="2" customWidth="1"/>
    <col min="4" max="4" width="25.375" style="2" customWidth="1"/>
    <col min="5" max="5" width="23.25390625" style="2" customWidth="1"/>
    <col min="6" max="6" width="15.625" style="2" customWidth="1"/>
    <col min="7" max="7" width="11.625" style="2" customWidth="1"/>
    <col min="8" max="16384" width="9.125" style="2" customWidth="1"/>
  </cols>
  <sheetData>
    <row r="1" spans="1:14" ht="18.75">
      <c r="A1" s="100" t="s">
        <v>0</v>
      </c>
      <c r="B1" s="100"/>
      <c r="C1" s="100"/>
      <c r="D1" s="100"/>
      <c r="E1" s="100"/>
      <c r="F1" s="100"/>
      <c r="G1" s="100"/>
      <c r="H1" s="1"/>
      <c r="I1" s="1"/>
      <c r="J1" s="1"/>
      <c r="K1" s="1"/>
      <c r="L1" s="1"/>
      <c r="M1" s="1"/>
      <c r="N1" s="1"/>
    </row>
    <row r="2" spans="1:14" ht="12.7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4" ht="12.75">
      <c r="A3" s="102" t="s">
        <v>85</v>
      </c>
      <c r="B3" s="102"/>
      <c r="C3" s="102"/>
      <c r="D3" s="102"/>
      <c r="E3" s="102"/>
      <c r="F3" s="102"/>
      <c r="G3" s="102"/>
      <c r="H3" s="3"/>
      <c r="I3" s="3"/>
      <c r="J3" s="3"/>
      <c r="K3" s="3"/>
      <c r="L3" s="3"/>
      <c r="M3" s="3"/>
      <c r="N3" s="3"/>
    </row>
    <row r="4" spans="1:14" ht="15">
      <c r="A4" s="4" t="s">
        <v>2</v>
      </c>
      <c r="B4" s="5"/>
      <c r="C4" s="5"/>
      <c r="D4" s="5"/>
      <c r="E4" s="5"/>
      <c r="F4" s="6"/>
      <c r="G4" s="6"/>
      <c r="H4" s="6"/>
      <c r="I4" s="5"/>
      <c r="J4" s="5"/>
      <c r="K4" s="5"/>
      <c r="M4" s="5"/>
      <c r="N4" s="5"/>
    </row>
    <row r="5" spans="1:14" ht="15">
      <c r="A5" s="4" t="s">
        <v>3</v>
      </c>
      <c r="B5" s="5"/>
      <c r="C5" s="5"/>
      <c r="D5" s="5"/>
      <c r="E5" s="5"/>
      <c r="F5" s="6"/>
      <c r="G5" s="6"/>
      <c r="H5" s="6"/>
      <c r="I5" s="5"/>
      <c r="J5" s="5"/>
      <c r="K5" s="5"/>
      <c r="M5" s="5"/>
      <c r="N5" s="5"/>
    </row>
    <row r="6" spans="1:14" ht="15">
      <c r="A6" s="4" t="s">
        <v>4</v>
      </c>
      <c r="B6" s="5"/>
      <c r="C6" s="5"/>
      <c r="D6" s="5"/>
      <c r="E6" s="5"/>
      <c r="F6" s="6"/>
      <c r="G6" s="6"/>
      <c r="H6" s="6"/>
      <c r="I6" s="5"/>
      <c r="J6" s="5"/>
      <c r="K6" s="5"/>
      <c r="M6" s="5"/>
      <c r="N6" s="5"/>
    </row>
    <row r="7" spans="1:14" ht="18.75">
      <c r="A7" s="5" t="s">
        <v>86</v>
      </c>
      <c r="B7" s="5"/>
      <c r="C7" s="5"/>
      <c r="D7" s="5"/>
      <c r="E7" s="5"/>
      <c r="F7" s="6"/>
      <c r="G7" s="6"/>
      <c r="H7" s="6"/>
      <c r="I7" s="7"/>
      <c r="M7" s="5"/>
      <c r="N7" s="5"/>
    </row>
    <row r="8" ht="13.5" thickBot="1">
      <c r="H8" s="7"/>
    </row>
    <row r="9" spans="1:8" ht="24.75" customHeight="1" thickBot="1">
      <c r="A9" s="103" t="s">
        <v>5</v>
      </c>
      <c r="B9" s="105" t="s">
        <v>6</v>
      </c>
      <c r="C9" s="105" t="s">
        <v>7</v>
      </c>
      <c r="D9" s="107" t="s">
        <v>8</v>
      </c>
      <c r="E9" s="108"/>
      <c r="F9" s="109" t="s">
        <v>9</v>
      </c>
      <c r="G9" s="105" t="s">
        <v>10</v>
      </c>
      <c r="H9" s="8"/>
    </row>
    <row r="10" spans="1:9" ht="59.25" customHeight="1" thickBot="1">
      <c r="A10" s="104"/>
      <c r="B10" s="106"/>
      <c r="C10" s="106"/>
      <c r="D10" s="9" t="s">
        <v>11</v>
      </c>
      <c r="E10" s="9" t="s">
        <v>12</v>
      </c>
      <c r="F10" s="110"/>
      <c r="G10" s="106"/>
      <c r="H10" s="8"/>
      <c r="I10" s="7"/>
    </row>
    <row r="11" spans="1:7" ht="21" thickBot="1">
      <c r="A11" s="10">
        <v>90</v>
      </c>
      <c r="B11" s="11" t="str">
        <f>VLOOKUP($A11,'[1]Іменні заявки'!$A:$K,3,FALSE)</f>
        <v>"Екстрим" м.Кам'янець-Подільський</v>
      </c>
      <c r="C11" s="12" t="str">
        <f>VLOOKUP($A11,'[1]Іменні заявки'!$A:$K,4,FALSE)</f>
        <v>Хмельницька обл.</v>
      </c>
      <c r="D11" s="13">
        <v>1</v>
      </c>
      <c r="E11" s="13">
        <v>1</v>
      </c>
      <c r="F11" s="14">
        <f aca="true" t="shared" si="0" ref="F11:F18">E11+D11</f>
        <v>2</v>
      </c>
      <c r="G11" s="15" t="s">
        <v>13</v>
      </c>
    </row>
    <row r="12" spans="1:7" ht="21" thickBot="1">
      <c r="A12" s="10">
        <v>30</v>
      </c>
      <c r="B12" s="11" t="str">
        <f>VLOOKUP($A12,'[1]Іменні заявки'!$A:$K,3,FALSE)</f>
        <v>"Едельвейс" Хмельницького ОЦТКУМ</v>
      </c>
      <c r="C12" s="12" t="str">
        <f>VLOOKUP($A12,'[1]Іменні заявки'!$A:$K,4,FALSE)</f>
        <v>Хмельницька обл.</v>
      </c>
      <c r="D12" s="13">
        <v>3</v>
      </c>
      <c r="E12" s="13">
        <v>2</v>
      </c>
      <c r="F12" s="14">
        <f t="shared" si="0"/>
        <v>5</v>
      </c>
      <c r="G12" s="15" t="s">
        <v>14</v>
      </c>
    </row>
    <row r="13" spans="1:7" ht="21" thickBot="1">
      <c r="A13" s="10">
        <v>40</v>
      </c>
      <c r="B13" s="11" t="str">
        <f>VLOOKUP($A13,'[1]Іменні заявки'!$A:$K,3,FALSE)</f>
        <v>ОЦТКЕУМ</v>
      </c>
      <c r="C13" s="12" t="str">
        <f>VLOOKUP($A13,'[1]Іменні заявки'!$A:$K,4,FALSE)</f>
        <v>Чернівецька обл.</v>
      </c>
      <c r="D13" s="13">
        <v>2</v>
      </c>
      <c r="E13" s="13">
        <v>5</v>
      </c>
      <c r="F13" s="14">
        <f t="shared" si="0"/>
        <v>7</v>
      </c>
      <c r="G13" s="15" t="s">
        <v>15</v>
      </c>
    </row>
    <row r="14" spans="1:7" ht="21" thickBot="1">
      <c r="A14" s="10">
        <v>50</v>
      </c>
      <c r="B14" s="11" t="str">
        <f>VLOOKUP($A14,'[1]Іменні заявки'!$A:$K,3,FALSE)</f>
        <v>Рівненська СЮТ</v>
      </c>
      <c r="C14" s="12" t="str">
        <f>VLOOKUP($A14,'[1]Іменні заявки'!$A:$K,4,FALSE)</f>
        <v>Рівненська область</v>
      </c>
      <c r="D14" s="13">
        <v>5</v>
      </c>
      <c r="E14" s="13">
        <v>3</v>
      </c>
      <c r="F14" s="14">
        <f t="shared" si="0"/>
        <v>8</v>
      </c>
      <c r="G14" s="15">
        <v>4</v>
      </c>
    </row>
    <row r="15" spans="1:7" ht="21" thickBot="1">
      <c r="A15" s="10">
        <v>10</v>
      </c>
      <c r="B15" s="11" t="str">
        <f>VLOOKUP($A15,'[1]Іменні заявки'!$A:$K,3,FALSE)</f>
        <v>"Азимут" Хмельницького ОЦТКУМ</v>
      </c>
      <c r="C15" s="12" t="str">
        <f>VLOOKUP($A15,'[1]Іменні заявки'!$A:$K,4,FALSE)</f>
        <v>м.Дережня Хмельницька обл.</v>
      </c>
      <c r="D15" s="13">
        <v>4</v>
      </c>
      <c r="E15" s="13">
        <v>4</v>
      </c>
      <c r="F15" s="14">
        <f t="shared" si="0"/>
        <v>8</v>
      </c>
      <c r="G15" s="15">
        <v>5</v>
      </c>
    </row>
    <row r="16" spans="1:7" ht="21" thickBot="1">
      <c r="A16" s="10">
        <v>80</v>
      </c>
      <c r="B16" s="11" t="str">
        <f>VLOOKUP($A16,'[1]Іменні заявки'!$A:$K,3,FALSE)</f>
        <v>Волинська область</v>
      </c>
      <c r="C16" s="12" t="str">
        <f>VLOOKUP($A16,'[1]Іменні заявки'!$A:$K,4,FALSE)</f>
        <v>Волинська область</v>
      </c>
      <c r="D16" s="13">
        <v>6</v>
      </c>
      <c r="E16" s="13">
        <v>7</v>
      </c>
      <c r="F16" s="14">
        <f t="shared" si="0"/>
        <v>13</v>
      </c>
      <c r="G16" s="15">
        <v>6</v>
      </c>
    </row>
    <row r="17" spans="1:7" ht="21" thickBot="1">
      <c r="A17" s="10">
        <v>100</v>
      </c>
      <c r="B17" s="11" t="str">
        <f>VLOOKUP($A17,'[1]Іменні заявки'!$A:$K,3,FALSE)</f>
        <v>РЦСТКЕУМ Новоселиця</v>
      </c>
      <c r="C17" s="12" t="str">
        <f>VLOOKUP($A17,'[1]Іменні заявки'!$A:$K,4,FALSE)</f>
        <v>Новоселицький район</v>
      </c>
      <c r="D17" s="13">
        <v>7</v>
      </c>
      <c r="E17" s="13">
        <v>6</v>
      </c>
      <c r="F17" s="14">
        <f t="shared" si="0"/>
        <v>13</v>
      </c>
      <c r="G17" s="15">
        <v>7</v>
      </c>
    </row>
    <row r="18" spans="1:7" ht="21" thickBot="1">
      <c r="A18" s="10">
        <v>70</v>
      </c>
      <c r="B18" s="11" t="str">
        <f>VLOOKUP($A18,'[1]Іменні заявки'!$A:$K,3,FALSE)</f>
        <v>Глибоцький район</v>
      </c>
      <c r="C18" s="12" t="str">
        <f>VLOOKUP($A18,'[1]Іменні заявки'!$A:$K,4,FALSE)</f>
        <v>Глибоцького району</v>
      </c>
      <c r="D18" s="13">
        <v>8</v>
      </c>
      <c r="E18" s="13">
        <v>8</v>
      </c>
      <c r="F18" s="14">
        <f t="shared" si="0"/>
        <v>16</v>
      </c>
      <c r="G18" s="15">
        <v>8</v>
      </c>
    </row>
    <row r="19" spans="1:7" ht="21" thickBot="1">
      <c r="A19" s="10">
        <v>60</v>
      </c>
      <c r="B19" s="11" t="str">
        <f>VLOOKUP($A19,'[1]Іменні заявки'!$A:$K,3,FALSE)</f>
        <v>"Сонечко" Хмельницкий ОЦТКУМ-3</v>
      </c>
      <c r="C19" s="12" t="str">
        <f>VLOOKUP($A19,'[1]Іменні заявки'!$A:$K,4,FALSE)</f>
        <v>Хмельницька обл.</v>
      </c>
      <c r="D19" s="13">
        <v>9</v>
      </c>
      <c r="E19" s="13">
        <v>9</v>
      </c>
      <c r="F19" s="14">
        <f>E19+D19</f>
        <v>18</v>
      </c>
      <c r="G19" s="15">
        <v>9</v>
      </c>
    </row>
    <row r="21" spans="1:7" ht="12.75">
      <c r="A21" s="98" t="s">
        <v>16</v>
      </c>
      <c r="B21" s="99"/>
      <c r="C21" s="99"/>
      <c r="D21" s="99"/>
      <c r="E21" s="99"/>
      <c r="F21" s="99"/>
      <c r="G21" s="99"/>
    </row>
    <row r="23" spans="1:7" ht="12.75">
      <c r="A23" s="98" t="s">
        <v>17</v>
      </c>
      <c r="B23" s="99"/>
      <c r="C23" s="99"/>
      <c r="D23" s="99"/>
      <c r="E23" s="99"/>
      <c r="F23" s="99"/>
      <c r="G23" s="99"/>
    </row>
  </sheetData>
  <mergeCells count="11">
    <mergeCell ref="G9:G10"/>
    <mergeCell ref="A21:G21"/>
    <mergeCell ref="A23:G23"/>
    <mergeCell ref="A1:G1"/>
    <mergeCell ref="A2:N2"/>
    <mergeCell ref="A3:G3"/>
    <mergeCell ref="A9:A10"/>
    <mergeCell ref="B9:B10"/>
    <mergeCell ref="C9:C10"/>
    <mergeCell ref="D9:E9"/>
    <mergeCell ref="F9:F10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workbookViewId="0" topLeftCell="D34">
      <selection activeCell="B11" sqref="B11"/>
    </sheetView>
  </sheetViews>
  <sheetFormatPr defaultColWidth="9.00390625" defaultRowHeight="12.75"/>
  <cols>
    <col min="1" max="1" width="6.625" style="2" customWidth="1"/>
    <col min="2" max="2" width="5.375" style="2" customWidth="1"/>
    <col min="3" max="3" width="27.75390625" style="2" customWidth="1"/>
    <col min="4" max="4" width="24.75390625" style="2" customWidth="1"/>
    <col min="5" max="5" width="38.625" style="2" customWidth="1"/>
    <col min="6" max="6" width="10.25390625" style="2" customWidth="1"/>
    <col min="7" max="7" width="16.875" style="2" customWidth="1"/>
    <col min="8" max="8" width="18.75390625" style="2" customWidth="1"/>
    <col min="9" max="9" width="11.375" style="2" customWidth="1"/>
    <col min="10" max="16384" width="9.125" style="2" customWidth="1"/>
  </cols>
  <sheetData>
    <row r="1" spans="1:11" ht="18.75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ht="12.7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1" ht="12.75">
      <c r="A3" s="120" t="s">
        <v>18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</row>
    <row r="4" spans="1:11" ht="15">
      <c r="A4" s="4" t="s">
        <v>2</v>
      </c>
      <c r="B4" s="16"/>
      <c r="C4" s="16"/>
      <c r="D4" s="16"/>
      <c r="E4" s="16"/>
      <c r="F4" s="16"/>
      <c r="G4" s="16"/>
      <c r="H4" s="16"/>
      <c r="J4" s="16"/>
      <c r="K4" s="16"/>
    </row>
    <row r="5" spans="1:11" ht="15">
      <c r="A5" s="4" t="s">
        <v>3</v>
      </c>
      <c r="B5" s="16"/>
      <c r="C5" s="16"/>
      <c r="D5" s="16"/>
      <c r="E5" s="16"/>
      <c r="F5" s="16"/>
      <c r="G5" s="16"/>
      <c r="H5" s="16"/>
      <c r="J5" s="16"/>
      <c r="K5" s="16"/>
    </row>
    <row r="6" spans="1:11" ht="15">
      <c r="A6" s="4" t="s">
        <v>4</v>
      </c>
      <c r="B6" s="16"/>
      <c r="C6" s="16"/>
      <c r="D6" s="16"/>
      <c r="E6" s="16"/>
      <c r="F6" s="16"/>
      <c r="G6" s="16"/>
      <c r="H6" s="16"/>
      <c r="J6" s="16"/>
      <c r="K6" s="16"/>
    </row>
    <row r="7" spans="1:13" ht="18.75">
      <c r="A7" s="17" t="s">
        <v>19</v>
      </c>
      <c r="B7" s="16"/>
      <c r="C7" s="16"/>
      <c r="D7" s="16"/>
      <c r="E7" s="16"/>
      <c r="F7" s="16"/>
      <c r="J7" s="16"/>
      <c r="K7" s="16"/>
      <c r="M7" s="18"/>
    </row>
    <row r="8" spans="1:11" ht="12.75">
      <c r="A8" s="16" t="s">
        <v>20</v>
      </c>
      <c r="B8" s="16"/>
      <c r="C8" s="16"/>
      <c r="D8" s="16"/>
      <c r="E8" s="16"/>
      <c r="F8" s="16"/>
      <c r="G8" s="16"/>
      <c r="H8" s="16"/>
      <c r="J8" s="19"/>
      <c r="K8" s="16"/>
    </row>
    <row r="9" spans="1:11" ht="21" thickBot="1">
      <c r="A9" s="20"/>
      <c r="B9" s="21"/>
      <c r="C9" s="21"/>
      <c r="D9" s="21"/>
      <c r="E9" s="22"/>
      <c r="F9" s="22"/>
      <c r="G9" s="16"/>
      <c r="H9" s="16"/>
      <c r="I9" s="23"/>
      <c r="J9" s="16"/>
      <c r="K9" s="16"/>
    </row>
    <row r="10" spans="1:9" ht="102.75" customHeight="1" thickBot="1" thickTop="1">
      <c r="A10" s="24" t="s">
        <v>21</v>
      </c>
      <c r="B10" s="25" t="s">
        <v>5</v>
      </c>
      <c r="C10" s="26" t="s">
        <v>6</v>
      </c>
      <c r="D10" s="26" t="s">
        <v>7</v>
      </c>
      <c r="E10" s="26" t="s">
        <v>22</v>
      </c>
      <c r="F10" s="25" t="s">
        <v>23</v>
      </c>
      <c r="G10" s="27" t="s">
        <v>24</v>
      </c>
      <c r="H10" s="27" t="s">
        <v>25</v>
      </c>
      <c r="I10" s="25" t="s">
        <v>10</v>
      </c>
    </row>
    <row r="11" spans="1:9" ht="19.5" customHeight="1">
      <c r="A11" s="116">
        <v>1</v>
      </c>
      <c r="B11" s="28">
        <v>90</v>
      </c>
      <c r="C11" s="115" t="str">
        <f>VLOOKUP($B11,'[1]Іменні заявки'!$A:$J,3,FALSE)</f>
        <v>"Екстрим" м.Кам'янець-Подільський</v>
      </c>
      <c r="D11" s="115" t="str">
        <f>VLOOKUP($B11,'[1]Іменні заявки'!$A:$J,4,FALSE)</f>
        <v>Хмельницька обл.</v>
      </c>
      <c r="E11" s="29" t="str">
        <f>VLOOKUP($B11,'[1]Іменні заявки'!$A:$J,2,FALSE)</f>
        <v>Василенко Олександр Миколайович</v>
      </c>
      <c r="F11" s="30" t="str">
        <f>VLOOKUP($B11,'[1]Іменні заявки'!$A:$J,7,FALSE)</f>
        <v>КМС</v>
      </c>
      <c r="G11" s="113">
        <v>0.025636574074074072</v>
      </c>
      <c r="H11" s="111">
        <f>G11+G13</f>
        <v>0.05177083333333333</v>
      </c>
      <c r="I11" s="112" t="s">
        <v>13</v>
      </c>
    </row>
    <row r="12" spans="1:9" ht="19.5" customHeight="1">
      <c r="A12" s="117"/>
      <c r="B12" s="28">
        <v>92</v>
      </c>
      <c r="C12" s="115"/>
      <c r="D12" s="115"/>
      <c r="E12" s="29" t="str">
        <f>VLOOKUP($B12,'[1]Іменні заявки'!$A:$J,2,FALSE)</f>
        <v>Горянін Володимир Миколайович</v>
      </c>
      <c r="F12" s="30" t="str">
        <f>VLOOKUP($B12,'[1]Іменні заявки'!$A:$J,7,FALSE)</f>
        <v>І</v>
      </c>
      <c r="G12" s="113"/>
      <c r="H12" s="111"/>
      <c r="I12" s="112"/>
    </row>
    <row r="13" spans="1:9" ht="19.5" customHeight="1">
      <c r="A13" s="117"/>
      <c r="B13" s="31">
        <v>91</v>
      </c>
      <c r="C13" s="115"/>
      <c r="D13" s="115"/>
      <c r="E13" s="29" t="str">
        <f>VLOOKUP($B13,'[1]Іменні заявки'!$A:$J,2,FALSE)</f>
        <v>Радецький Олександр Олександрович</v>
      </c>
      <c r="F13" s="30" t="str">
        <f>VLOOKUP($B13,'[1]Іменні заявки'!$A:$J,7,FALSE)</f>
        <v>І</v>
      </c>
      <c r="G13" s="113">
        <f>VLOOKUP($B13,'[1]связки-ж'!$B:$V,18,FALSE)</f>
        <v>0.026134259259259256</v>
      </c>
      <c r="H13" s="111"/>
      <c r="I13" s="112"/>
    </row>
    <row r="14" spans="1:9" ht="19.5" customHeight="1" thickBot="1">
      <c r="A14" s="117"/>
      <c r="B14" s="31">
        <v>95</v>
      </c>
      <c r="C14" s="115"/>
      <c r="D14" s="115"/>
      <c r="E14" s="29" t="str">
        <f>VLOOKUP($B14,'[1]Іменні заявки'!$A:$J,2,FALSE)</f>
        <v>Астахова Надія Юріївна</v>
      </c>
      <c r="F14" s="30" t="str">
        <f>VLOOKUP($B14,'[1]Іменні заявки'!$A:$J,7,FALSE)</f>
        <v>ІІ</v>
      </c>
      <c r="G14" s="113"/>
      <c r="H14" s="111"/>
      <c r="I14" s="112"/>
    </row>
    <row r="15" spans="1:9" ht="19.5" customHeight="1">
      <c r="A15" s="116">
        <v>3</v>
      </c>
      <c r="B15" s="28">
        <v>35</v>
      </c>
      <c r="C15" s="115" t="str">
        <f>VLOOKUP($B15,'[1]Іменні заявки'!$A:$J,3,FALSE)</f>
        <v>"Едельвейс" Хмельницького ОЦТКУМ</v>
      </c>
      <c r="D15" s="115" t="str">
        <f>VLOOKUP($B15,'[1]Іменні заявки'!$A:$J,4,FALSE)</f>
        <v>Хмельницька обл.</v>
      </c>
      <c r="E15" s="29" t="str">
        <f>VLOOKUP($B15,'[1]Іменні заявки'!$A:$J,2,FALSE)</f>
        <v>Донець Андрій Олександрович</v>
      </c>
      <c r="F15" s="30" t="str">
        <f>VLOOKUP($B15,'[1]Іменні заявки'!$A:$J,7,FALSE)</f>
        <v>ІІ</v>
      </c>
      <c r="G15" s="113">
        <f>VLOOKUP($B15,'[1]связки-м'!$B:$V,18,FALSE)</f>
        <v>0.026388888888888885</v>
      </c>
      <c r="H15" s="111">
        <f>G15+G17</f>
        <v>0.05498842592592592</v>
      </c>
      <c r="I15" s="112" t="s">
        <v>14</v>
      </c>
    </row>
    <row r="16" spans="1:9" ht="19.5" customHeight="1">
      <c r="A16" s="117"/>
      <c r="B16" s="28">
        <v>32</v>
      </c>
      <c r="C16" s="115"/>
      <c r="D16" s="115"/>
      <c r="E16" s="29" t="str">
        <f>VLOOKUP($B16,'[1]Іменні заявки'!$A:$J,2,FALSE)</f>
        <v>Шелестинський Олександр Володимирович</v>
      </c>
      <c r="F16" s="30" t="str">
        <f>VLOOKUP($B16,'[1]Іменні заявки'!$A:$J,7,FALSE)</f>
        <v>ІІ</v>
      </c>
      <c r="G16" s="113"/>
      <c r="H16" s="111"/>
      <c r="I16" s="112"/>
    </row>
    <row r="17" spans="1:9" ht="19.5" customHeight="1">
      <c r="A17" s="117"/>
      <c r="B17" s="28">
        <v>34</v>
      </c>
      <c r="C17" s="115"/>
      <c r="D17" s="115"/>
      <c r="E17" s="29" t="str">
        <f>VLOOKUP($B17,'[1]Іменні заявки'!$A:$J,2,FALSE)</f>
        <v>Кравець Максим Олегович</v>
      </c>
      <c r="F17" s="30" t="str">
        <f>VLOOKUP($B17,'[1]Іменні заявки'!$A:$J,7,FALSE)</f>
        <v>І</v>
      </c>
      <c r="G17" s="113">
        <f>VLOOKUP($B17,'[1]связки-ж'!$B:$V,18,FALSE)</f>
        <v>0.028599537037037034</v>
      </c>
      <c r="H17" s="111"/>
      <c r="I17" s="112"/>
    </row>
    <row r="18" spans="1:9" ht="19.5" customHeight="1" thickBot="1">
      <c r="A18" s="117"/>
      <c r="B18" s="31">
        <v>33</v>
      </c>
      <c r="C18" s="115"/>
      <c r="D18" s="115"/>
      <c r="E18" s="29" t="str">
        <f>VLOOKUP($B18,'[1]Іменні заявки'!$A:$J,2,FALSE)</f>
        <v>Черешня Дарина Олександрівна</v>
      </c>
      <c r="F18" s="30" t="str">
        <f>VLOOKUP($B18,'[1]Іменні заявки'!$A:$J,7,FALSE)</f>
        <v>І</v>
      </c>
      <c r="G18" s="113"/>
      <c r="H18" s="111"/>
      <c r="I18" s="112"/>
    </row>
    <row r="19" spans="1:9" ht="19.5" customHeight="1">
      <c r="A19" s="116">
        <v>5</v>
      </c>
      <c r="B19" s="28">
        <v>53</v>
      </c>
      <c r="C19" s="115" t="str">
        <f>VLOOKUP($B19,'[1]Іменні заявки'!$A:$J,3,FALSE)</f>
        <v>Рівненська СЮТ</v>
      </c>
      <c r="D19" s="115" t="str">
        <f>VLOOKUP($B19,'[1]Іменні заявки'!$A:$J,4,FALSE)</f>
        <v>Рівненська область</v>
      </c>
      <c r="E19" s="29" t="str">
        <f>VLOOKUP($B19,'[1]Іменні заявки'!$A:$J,2,FALSE)</f>
        <v>Кордонець Сергій</v>
      </c>
      <c r="F19" s="30" t="str">
        <f>VLOOKUP($B19,'[1]Іменні заявки'!$A:$J,7,FALSE)</f>
        <v>І</v>
      </c>
      <c r="G19" s="113">
        <f>VLOOKUP($B19,'[1]связки-м'!$B:$V,18,FALSE)</f>
        <v>0.02865740740740741</v>
      </c>
      <c r="H19" s="111">
        <f>G19+G21</f>
        <v>0.057951388888888886</v>
      </c>
      <c r="I19" s="112" t="s">
        <v>15</v>
      </c>
    </row>
    <row r="20" spans="1:9" ht="19.5" customHeight="1">
      <c r="A20" s="117"/>
      <c r="B20" s="28">
        <v>54</v>
      </c>
      <c r="C20" s="115"/>
      <c r="D20" s="115"/>
      <c r="E20" s="29" t="str">
        <f>VLOOKUP($B20,'[1]Іменні заявки'!$A:$J,2,FALSE)</f>
        <v>Мельник Роман</v>
      </c>
      <c r="F20" s="30" t="str">
        <f>VLOOKUP($B20,'[1]Іменні заявки'!$A:$J,7,FALSE)</f>
        <v>ІІ</v>
      </c>
      <c r="G20" s="113"/>
      <c r="H20" s="111"/>
      <c r="I20" s="112"/>
    </row>
    <row r="21" spans="1:9" ht="19.5" customHeight="1">
      <c r="A21" s="117"/>
      <c r="B21" s="28">
        <v>50</v>
      </c>
      <c r="C21" s="115"/>
      <c r="D21" s="115"/>
      <c r="E21" s="29" t="str">
        <f>VLOOKUP($B21,'[1]Іменні заявки'!$A:$J,2,FALSE)</f>
        <v>Левчук Максим</v>
      </c>
      <c r="F21" s="30" t="str">
        <f>VLOOKUP($B21,'[1]Іменні заявки'!$A:$J,7,FALSE)</f>
        <v>І</v>
      </c>
      <c r="G21" s="113">
        <f>VLOOKUP($B21,'[1]связки-ж'!$B:$V,18,FALSE)</f>
        <v>0.02929398148148148</v>
      </c>
      <c r="H21" s="111"/>
      <c r="I21" s="112"/>
    </row>
    <row r="22" spans="1:9" ht="19.5" customHeight="1" thickBot="1">
      <c r="A22" s="117"/>
      <c r="B22" s="31">
        <v>51</v>
      </c>
      <c r="C22" s="115"/>
      <c r="D22" s="115"/>
      <c r="E22" s="29" t="str">
        <f>VLOOKUP($B22,'[1]Іменні заявки'!$A:$J,2,FALSE)</f>
        <v>Левчук Анастасія</v>
      </c>
      <c r="F22" s="30" t="str">
        <f>VLOOKUP($B22,'[1]Іменні заявки'!$A:$J,7,FALSE)</f>
        <v>ІІ</v>
      </c>
      <c r="G22" s="113"/>
      <c r="H22" s="111"/>
      <c r="I22" s="112"/>
    </row>
    <row r="23" spans="1:9" ht="19.5" customHeight="1">
      <c r="A23" s="116">
        <v>4</v>
      </c>
      <c r="B23" s="28">
        <v>12</v>
      </c>
      <c r="C23" s="115" t="str">
        <f>VLOOKUP($B23,'[1]Іменні заявки'!$A:$J,3,FALSE)</f>
        <v>"Азимут" Хмельницького ОЦТКУМ</v>
      </c>
      <c r="D23" s="115" t="str">
        <f>VLOOKUP($B23,'[1]Іменні заявки'!$A:$J,4,FALSE)</f>
        <v>м.Дережня Хмельницька обл.</v>
      </c>
      <c r="E23" s="29" t="str">
        <f>VLOOKUP($B23,'[1]Іменні заявки'!$A:$J,2,FALSE)</f>
        <v>Шандра Максим Олегович</v>
      </c>
      <c r="F23" s="30" t="str">
        <f>VLOOKUP($B23,'[1]Іменні заявки'!$A:$J,7,FALSE)</f>
        <v>ІІ</v>
      </c>
      <c r="G23" s="113">
        <f>VLOOKUP($B23,'[1]связки-м'!$B:$V,18,FALSE)</f>
        <v>0.026319444444444444</v>
      </c>
      <c r="H23" s="111">
        <f>G23+G25</f>
        <v>0.07403935185185184</v>
      </c>
      <c r="I23" s="112">
        <v>4</v>
      </c>
    </row>
    <row r="24" spans="1:9" ht="19.5" customHeight="1">
      <c r="A24" s="117"/>
      <c r="B24" s="28">
        <v>10</v>
      </c>
      <c r="C24" s="115"/>
      <c r="D24" s="115"/>
      <c r="E24" s="29" t="str">
        <f>VLOOKUP($B24,'[1]Іменні заявки'!$A:$J,2,FALSE)</f>
        <v>Яворський Богдан Сергійович</v>
      </c>
      <c r="F24" s="30" t="str">
        <f>VLOOKUP($B24,'[1]Іменні заявки'!$A:$J,7,FALSE)</f>
        <v>ІІ</v>
      </c>
      <c r="G24" s="113"/>
      <c r="H24" s="111"/>
      <c r="I24" s="112"/>
    </row>
    <row r="25" spans="1:9" ht="19.5" customHeight="1">
      <c r="A25" s="117"/>
      <c r="B25" s="28">
        <v>11</v>
      </c>
      <c r="C25" s="115"/>
      <c r="D25" s="115"/>
      <c r="E25" s="29" t="str">
        <f>VLOOKUP($B25,'[1]Іменні заявки'!$A:$J,2,FALSE)</f>
        <v>Шабага Владислав Сергійович</v>
      </c>
      <c r="F25" s="30" t="str">
        <f>VLOOKUP($B25,'[1]Іменні заявки'!$A:$J,7,FALSE)</f>
        <v>ІІ</v>
      </c>
      <c r="G25" s="113">
        <f>VLOOKUP($B25,'[1]связки-ж'!$B:$V,18,FALSE)</f>
        <v>0.047719907407407405</v>
      </c>
      <c r="H25" s="111"/>
      <c r="I25" s="112"/>
    </row>
    <row r="26" spans="1:9" ht="19.5" customHeight="1" thickBot="1">
      <c r="A26" s="117"/>
      <c r="B26" s="31">
        <v>15</v>
      </c>
      <c r="C26" s="115"/>
      <c r="D26" s="115"/>
      <c r="E26" s="29" t="str">
        <f>VLOOKUP($B26,'[1]Іменні заявки'!$A:$J,2,FALSE)</f>
        <v>Мельник Діана Володимирівна</v>
      </c>
      <c r="F26" s="30" t="str">
        <f>VLOOKUP($B26,'[1]Іменні заявки'!$A:$J,7,FALSE)</f>
        <v>ІІ</v>
      </c>
      <c r="G26" s="113"/>
      <c r="H26" s="111"/>
      <c r="I26" s="112"/>
    </row>
    <row r="27" spans="1:9" ht="19.5" customHeight="1">
      <c r="A27" s="116">
        <v>2</v>
      </c>
      <c r="B27" s="28">
        <v>40</v>
      </c>
      <c r="C27" s="115" t="str">
        <f>VLOOKUP($B27,'[1]Іменні заявки'!$A:$J,3,FALSE)</f>
        <v>ОЦТКЕУМ</v>
      </c>
      <c r="D27" s="115" t="str">
        <f>VLOOKUP($B27,'[1]Іменні заявки'!$A:$J,4,FALSE)</f>
        <v>Чернівецька обл.</v>
      </c>
      <c r="E27" s="29" t="str">
        <f>VLOOKUP($B27,'[1]Іменні заявки'!$A:$J,2,FALSE)</f>
        <v>Попов Дмитро Сергійович</v>
      </c>
      <c r="F27" s="30" t="str">
        <f>VLOOKUP($B27,'[1]Іменні заявки'!$A:$J,7,FALSE)</f>
        <v>І</v>
      </c>
      <c r="G27" s="113">
        <f>VLOOKUP($B27,'[1]связки-м'!$B:$V,18,FALSE)</f>
        <v>0.02472222222222222</v>
      </c>
      <c r="H27" s="111">
        <f>G27+G29</f>
        <v>0.0948611111111111</v>
      </c>
      <c r="I27" s="112">
        <v>5</v>
      </c>
    </row>
    <row r="28" spans="1:9" ht="19.5" customHeight="1">
      <c r="A28" s="117"/>
      <c r="B28" s="28">
        <v>41</v>
      </c>
      <c r="C28" s="115"/>
      <c r="D28" s="115"/>
      <c r="E28" s="29" t="str">
        <f>VLOOKUP($B28,'[1]Іменні заявки'!$A:$J,2,FALSE)</f>
        <v>Фештрига Євген Віталійович</v>
      </c>
      <c r="F28" s="30" t="str">
        <f>VLOOKUP($B28,'[1]Іменні заявки'!$A:$J,7,FALSE)</f>
        <v>І</v>
      </c>
      <c r="G28" s="113"/>
      <c r="H28" s="111"/>
      <c r="I28" s="112"/>
    </row>
    <row r="29" spans="1:9" ht="19.5" customHeight="1">
      <c r="A29" s="117"/>
      <c r="B29" s="28">
        <v>44</v>
      </c>
      <c r="C29" s="115"/>
      <c r="D29" s="115"/>
      <c r="E29" s="29" t="str">
        <f>VLOOKUP($B29,'[1]Іменні заявки'!$A:$J,2,FALSE)</f>
        <v>Олійник Наталія Дмитрівна</v>
      </c>
      <c r="F29" s="30" t="str">
        <f>VLOOKUP($B29,'[1]Іменні заявки'!$A:$J,7,FALSE)</f>
        <v>ІІ</v>
      </c>
      <c r="G29" s="113">
        <f>VLOOKUP($B29,'[1]связки-ж'!$B:$V,18,FALSE)</f>
        <v>0.07013888888888889</v>
      </c>
      <c r="H29" s="111"/>
      <c r="I29" s="112"/>
    </row>
    <row r="30" spans="1:9" ht="19.5" customHeight="1" thickBot="1">
      <c r="A30" s="117"/>
      <c r="B30" s="31">
        <v>45</v>
      </c>
      <c r="C30" s="115"/>
      <c r="D30" s="115"/>
      <c r="E30" s="29" t="str">
        <f>VLOOKUP($B30,'[1]Іменні заявки'!$A:$J,2,FALSE)</f>
        <v>Микитюк Оксана Володимирівна</v>
      </c>
      <c r="F30" s="30" t="str">
        <f>VLOOKUP($B30,'[1]Іменні заявки'!$A:$J,7,FALSE)</f>
        <v>ІІ</v>
      </c>
      <c r="G30" s="113"/>
      <c r="H30" s="111"/>
      <c r="I30" s="112"/>
    </row>
    <row r="31" spans="1:9" ht="19.5" customHeight="1">
      <c r="A31" s="116">
        <v>6</v>
      </c>
      <c r="B31" s="28">
        <v>105</v>
      </c>
      <c r="C31" s="115" t="str">
        <f>VLOOKUP($B31,'[1]Іменні заявки'!$A:$J,3,FALSE)</f>
        <v>РЦСТКЕУМ Новоселиця</v>
      </c>
      <c r="D31" s="115" t="str">
        <f>VLOOKUP($B31,'[1]Іменні заявки'!$A:$J,4,FALSE)</f>
        <v>Новоселицький район</v>
      </c>
      <c r="E31" s="29" t="str">
        <f>VLOOKUP($B31,'[1]Іменні заявки'!$A:$J,2,FALSE)</f>
        <v>Штефанеса Дмитро</v>
      </c>
      <c r="F31" s="30" t="str">
        <f>VLOOKUP($B31,'[1]Іменні заявки'!$A:$J,7,FALSE)</f>
        <v>ІІ</v>
      </c>
      <c r="G31" s="113">
        <f>VLOOKUP($B31,'[1]связки-м'!$B:$V,18,FALSE)</f>
        <v>0.02959490740740741</v>
      </c>
      <c r="H31" s="111">
        <f>G31+G33</f>
        <v>0.12288194444444445</v>
      </c>
      <c r="I31" s="112">
        <v>6</v>
      </c>
    </row>
    <row r="32" spans="1:9" ht="19.5" customHeight="1">
      <c r="A32" s="117"/>
      <c r="B32" s="28">
        <v>102</v>
      </c>
      <c r="C32" s="115"/>
      <c r="D32" s="115"/>
      <c r="E32" s="29" t="str">
        <f>VLOOKUP($B32,'[1]Іменні заявки'!$A:$J,2,FALSE)</f>
        <v>Ністриян Олександр</v>
      </c>
      <c r="F32" s="30" t="str">
        <f>VLOOKUP($B32,'[1]Іменні заявки'!$A:$J,7,FALSE)</f>
        <v>ІІ</v>
      </c>
      <c r="G32" s="113"/>
      <c r="H32" s="111"/>
      <c r="I32" s="112"/>
    </row>
    <row r="33" spans="1:9" ht="19.5" customHeight="1">
      <c r="A33" s="117"/>
      <c r="B33" s="28">
        <v>104</v>
      </c>
      <c r="C33" s="115"/>
      <c r="D33" s="115"/>
      <c r="E33" s="29" t="str">
        <f>VLOOKUP($B33,'[1]Іменні заявки'!$A:$J,2,FALSE)</f>
        <v>Урсой Олег</v>
      </c>
      <c r="F33" s="30" t="str">
        <f>VLOOKUP($B33,'[1]Іменні заявки'!$A:$J,7,FALSE)</f>
        <v>КМС</v>
      </c>
      <c r="G33" s="113">
        <f>VLOOKUP($B33,'[1]связки-ж'!$B:$V,18,FALSE)</f>
        <v>0.09328703703703703</v>
      </c>
      <c r="H33" s="111"/>
      <c r="I33" s="112"/>
    </row>
    <row r="34" spans="1:9" ht="19.5" customHeight="1" thickBot="1">
      <c r="A34" s="117"/>
      <c r="B34" s="31">
        <v>101</v>
      </c>
      <c r="C34" s="115"/>
      <c r="D34" s="115"/>
      <c r="E34" s="29" t="str">
        <f>VLOOKUP($B34,'[1]Іменні заявки'!$A:$J,2,FALSE)</f>
        <v>Штефанеса Ганна</v>
      </c>
      <c r="F34" s="30" t="str">
        <f>VLOOKUP($B34,'[1]Іменні заявки'!$A:$J,7,FALSE)</f>
        <v>ІІІ</v>
      </c>
      <c r="G34" s="113"/>
      <c r="H34" s="111"/>
      <c r="I34" s="112"/>
    </row>
    <row r="35" spans="1:9" ht="19.5" customHeight="1">
      <c r="A35" s="116">
        <v>8</v>
      </c>
      <c r="B35" s="28">
        <v>80</v>
      </c>
      <c r="C35" s="115" t="str">
        <f>VLOOKUP($B35,'[1]Іменні заявки'!$A:$J,3,FALSE)</f>
        <v>Волинська область</v>
      </c>
      <c r="D35" s="115" t="str">
        <f>VLOOKUP($B35,'[1]Іменні заявки'!$A:$J,4,FALSE)</f>
        <v>Волинська область</v>
      </c>
      <c r="E35" s="29" t="str">
        <f>VLOOKUP($B35,'[1]Іменні заявки'!$A:$J,2,FALSE)</f>
        <v>Попович Богдан</v>
      </c>
      <c r="F35" s="30" t="str">
        <f>VLOOKUP($B35,'[1]Іменні заявки'!$A:$J,7,FALSE)</f>
        <v>ІІ</v>
      </c>
      <c r="G35" s="113">
        <f>VLOOKUP($B35,'[1]связки-м'!$B:$V,18,FALSE)</f>
        <v>0.07060185185185185</v>
      </c>
      <c r="H35" s="111">
        <f>G35+G37</f>
        <v>0.13796296296296295</v>
      </c>
      <c r="I35" s="112">
        <v>7</v>
      </c>
    </row>
    <row r="36" spans="1:9" ht="19.5" customHeight="1">
      <c r="A36" s="117"/>
      <c r="B36" s="28">
        <v>81</v>
      </c>
      <c r="C36" s="115"/>
      <c r="D36" s="115"/>
      <c r="E36" s="29" t="str">
        <f>VLOOKUP($B36,'[1]Іменні заявки'!$A:$J,2,FALSE)</f>
        <v>Петришин Віталій</v>
      </c>
      <c r="F36" s="30" t="str">
        <f>VLOOKUP($B36,'[1]Іменні заявки'!$A:$J,7,FALSE)</f>
        <v>ІІ</v>
      </c>
      <c r="G36" s="113"/>
      <c r="H36" s="111"/>
      <c r="I36" s="112"/>
    </row>
    <row r="37" spans="1:9" ht="19.5" customHeight="1">
      <c r="A37" s="117"/>
      <c r="B37" s="28">
        <v>82</v>
      </c>
      <c r="C37" s="115"/>
      <c r="D37" s="115"/>
      <c r="E37" s="29" t="str">
        <f>VLOOKUP($B37,'[1]Іменні заявки'!$A:$J,2,FALSE)</f>
        <v>Урин Роман</v>
      </c>
      <c r="F37" s="30" t="str">
        <f>VLOOKUP($B37,'[1]Іменні заявки'!$A:$J,7,FALSE)</f>
        <v>ІІ</v>
      </c>
      <c r="G37" s="113">
        <f>VLOOKUP($B37,'[1]связки-ж'!$B:$V,18,FALSE)</f>
        <v>0.06736111111111111</v>
      </c>
      <c r="H37" s="111"/>
      <c r="I37" s="112"/>
    </row>
    <row r="38" spans="1:9" ht="19.5" customHeight="1">
      <c r="A38" s="117"/>
      <c r="B38" s="31">
        <v>85</v>
      </c>
      <c r="C38" s="115"/>
      <c r="D38" s="115"/>
      <c r="E38" s="29" t="str">
        <f>VLOOKUP($B38,'[1]Іменні заявки'!$A:$J,2,FALSE)</f>
        <v>Зуб Парасковія</v>
      </c>
      <c r="F38" s="30" t="str">
        <f>VLOOKUP($B38,'[1]Іменні заявки'!$A:$J,7,FALSE)</f>
        <v>ІІ</v>
      </c>
      <c r="G38" s="113"/>
      <c r="H38" s="111"/>
      <c r="I38" s="112"/>
    </row>
    <row r="39" spans="1:9" ht="19.5" customHeight="1">
      <c r="A39" s="114">
        <v>7</v>
      </c>
      <c r="B39" s="28">
        <v>71</v>
      </c>
      <c r="C39" s="115" t="str">
        <f>VLOOKUP($B39,'[1]Іменні заявки'!$A:$J,3,FALSE)</f>
        <v>Глибоцький район</v>
      </c>
      <c r="D39" s="115" t="str">
        <f>VLOOKUP($B39,'[1]Іменні заявки'!$A:$J,4,FALSE)</f>
        <v>Глибоцького району</v>
      </c>
      <c r="E39" s="29" t="str">
        <f>VLOOKUP($B39,'[1]Іменні заявки'!$A:$J,2,FALSE)</f>
        <v>Сафранюк Лазар</v>
      </c>
      <c r="F39" s="30" t="str">
        <f>VLOOKUP($B39,'[1]Іменні заявки'!$A:$J,7,FALSE)</f>
        <v>ІІ</v>
      </c>
      <c r="G39" s="113">
        <f>VLOOKUP($B39,'[1]связки-м'!$B:$V,18,FALSE)</f>
        <v>0.07013888888888889</v>
      </c>
      <c r="H39" s="111">
        <f>G39+G41</f>
        <v>0.18194444444444444</v>
      </c>
      <c r="I39" s="112">
        <v>8</v>
      </c>
    </row>
    <row r="40" spans="1:9" ht="19.5" customHeight="1">
      <c r="A40" s="114"/>
      <c r="B40" s="28">
        <v>72</v>
      </c>
      <c r="C40" s="115"/>
      <c r="D40" s="115"/>
      <c r="E40" s="29" t="str">
        <f>VLOOKUP($B40,'[1]Іменні заявки'!$A:$J,2,FALSE)</f>
        <v>Івасюк Олександр</v>
      </c>
      <c r="F40" s="30" t="str">
        <f>VLOOKUP($B40,'[1]Іменні заявки'!$A:$J,7,FALSE)</f>
        <v>ІІ</v>
      </c>
      <c r="G40" s="113"/>
      <c r="H40" s="111"/>
      <c r="I40" s="112"/>
    </row>
    <row r="41" spans="1:9" ht="19.5" customHeight="1">
      <c r="A41" s="114"/>
      <c r="B41" s="28">
        <v>73</v>
      </c>
      <c r="C41" s="115"/>
      <c r="D41" s="115"/>
      <c r="E41" s="29" t="str">
        <f>VLOOKUP($B41,'[1]Іменні заявки'!$A:$J,2,FALSE)</f>
        <v>Кришка Василь</v>
      </c>
      <c r="F41" s="30" t="str">
        <f>VLOOKUP($B41,'[1]Іменні заявки'!$A:$J,7,FALSE)</f>
        <v>ІІ</v>
      </c>
      <c r="G41" s="113">
        <f>VLOOKUP($B41,'[1]связки-ж'!$B:$V,18,FALSE)</f>
        <v>0.11180555555555555</v>
      </c>
      <c r="H41" s="111"/>
      <c r="I41" s="112"/>
    </row>
    <row r="42" spans="1:9" ht="19.5" customHeight="1">
      <c r="A42" s="114"/>
      <c r="B42" s="31">
        <v>70</v>
      </c>
      <c r="C42" s="115"/>
      <c r="D42" s="115"/>
      <c r="E42" s="29" t="str">
        <f>VLOOKUP($B42,'[1]Іменні заявки'!$A:$J,2,FALSE)</f>
        <v>Судакова Кароліна</v>
      </c>
      <c r="F42" s="30" t="str">
        <f>VLOOKUP($B42,'[1]Іменні заявки'!$A:$J,7,FALSE)</f>
        <v>ІІ</v>
      </c>
      <c r="G42" s="113"/>
      <c r="H42" s="111"/>
      <c r="I42" s="112"/>
    </row>
    <row r="43" ht="19.5" customHeight="1"/>
    <row r="44" spans="3:5" ht="12.75">
      <c r="C44" s="32" t="s">
        <v>26</v>
      </c>
      <c r="E44" s="32" t="s">
        <v>27</v>
      </c>
    </row>
    <row r="46" spans="3:5" ht="12.75">
      <c r="C46" s="32" t="s">
        <v>28</v>
      </c>
      <c r="E46" s="32" t="s">
        <v>29</v>
      </c>
    </row>
  </sheetData>
  <mergeCells count="59">
    <mergeCell ref="A1:K1"/>
    <mergeCell ref="A2:K2"/>
    <mergeCell ref="A3:K3"/>
    <mergeCell ref="A11:A14"/>
    <mergeCell ref="C11:C14"/>
    <mergeCell ref="D11:D14"/>
    <mergeCell ref="G11:G12"/>
    <mergeCell ref="H11:H14"/>
    <mergeCell ref="I11:I14"/>
    <mergeCell ref="G13:G14"/>
    <mergeCell ref="A15:A18"/>
    <mergeCell ref="C15:C18"/>
    <mergeCell ref="D15:D18"/>
    <mergeCell ref="G15:G16"/>
    <mergeCell ref="H15:H18"/>
    <mergeCell ref="I15:I18"/>
    <mergeCell ref="G17:G18"/>
    <mergeCell ref="A19:A22"/>
    <mergeCell ref="C19:C22"/>
    <mergeCell ref="D19:D22"/>
    <mergeCell ref="G19:G20"/>
    <mergeCell ref="H19:H22"/>
    <mergeCell ref="I19:I22"/>
    <mergeCell ref="G21:G22"/>
    <mergeCell ref="A23:A26"/>
    <mergeCell ref="C23:C26"/>
    <mergeCell ref="D23:D26"/>
    <mergeCell ref="G23:G24"/>
    <mergeCell ref="H23:H26"/>
    <mergeCell ref="I23:I26"/>
    <mergeCell ref="G25:G26"/>
    <mergeCell ref="A27:A30"/>
    <mergeCell ref="C27:C30"/>
    <mergeCell ref="D27:D30"/>
    <mergeCell ref="G27:G28"/>
    <mergeCell ref="H27:H30"/>
    <mergeCell ref="I27:I30"/>
    <mergeCell ref="G29:G30"/>
    <mergeCell ref="A31:A34"/>
    <mergeCell ref="C31:C34"/>
    <mergeCell ref="D31:D34"/>
    <mergeCell ref="G31:G32"/>
    <mergeCell ref="H31:H34"/>
    <mergeCell ref="I31:I34"/>
    <mergeCell ref="G33:G34"/>
    <mergeCell ref="A35:A38"/>
    <mergeCell ref="C35:C38"/>
    <mergeCell ref="D35:D38"/>
    <mergeCell ref="G35:G36"/>
    <mergeCell ref="H35:H38"/>
    <mergeCell ref="I35:I38"/>
    <mergeCell ref="G37:G38"/>
    <mergeCell ref="H39:H42"/>
    <mergeCell ref="I39:I42"/>
    <mergeCell ref="G41:G42"/>
    <mergeCell ref="A39:A42"/>
    <mergeCell ref="C39:C42"/>
    <mergeCell ref="D39:D42"/>
    <mergeCell ref="G39:G40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2"/>
  <sheetViews>
    <sheetView zoomScale="75" zoomScaleNormal="75" workbookViewId="0" topLeftCell="A31">
      <selection activeCell="E19" sqref="E19"/>
    </sheetView>
  </sheetViews>
  <sheetFormatPr defaultColWidth="9.00390625" defaultRowHeight="12.75"/>
  <cols>
    <col min="1" max="1" width="5.875" style="61" customWidth="1"/>
    <col min="2" max="2" width="5.75390625" style="61" customWidth="1"/>
    <col min="3" max="3" width="23.625" style="61" customWidth="1"/>
    <col min="4" max="4" width="21.875" style="61" customWidth="1"/>
    <col min="5" max="5" width="27.125" style="61" customWidth="1"/>
    <col min="6" max="6" width="8.875" style="61" customWidth="1"/>
    <col min="7" max="7" width="9.125" style="61" customWidth="1"/>
    <col min="8" max="8" width="8.00390625" style="61" customWidth="1"/>
    <col min="9" max="9" width="7.125" style="61" customWidth="1"/>
    <col min="10" max="10" width="11.75390625" style="61" customWidth="1"/>
    <col min="11" max="11" width="5.75390625" style="61" customWidth="1"/>
    <col min="12" max="12" width="7.25390625" style="61" customWidth="1"/>
    <col min="13" max="13" width="7.00390625" style="61" customWidth="1"/>
    <col min="14" max="14" width="12.125" style="61" customWidth="1"/>
    <col min="15" max="15" width="8.00390625" style="61" customWidth="1"/>
    <col min="16" max="16" width="11.125" style="61" customWidth="1"/>
    <col min="17" max="17" width="10.75390625" style="61" customWidth="1"/>
    <col min="18" max="18" width="11.625" style="61" customWidth="1"/>
    <col min="19" max="21" width="13.00390625" style="61" customWidth="1"/>
    <col min="22" max="16384" width="9.125" style="61" customWidth="1"/>
  </cols>
  <sheetData>
    <row r="1" spans="1:24" ht="18.75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</row>
    <row r="2" spans="1:24" ht="12.7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</row>
    <row r="3" spans="1:24" ht="12.75" hidden="1">
      <c r="A3" s="120" t="s">
        <v>36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</row>
    <row r="4" spans="1:24" ht="44.25" customHeight="1">
      <c r="A4" s="121" t="s">
        <v>2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6"/>
      <c r="X4" s="16"/>
    </row>
    <row r="5" spans="1:24" ht="19.5" customHeight="1">
      <c r="A5" s="4" t="s">
        <v>30</v>
      </c>
      <c r="B5" s="16"/>
      <c r="C5" s="16"/>
      <c r="D5" s="16"/>
      <c r="E5" s="16"/>
      <c r="F5" s="16"/>
      <c r="G5" s="16"/>
      <c r="H5" s="37"/>
      <c r="I5" s="37"/>
      <c r="J5" s="37"/>
      <c r="K5" s="37"/>
      <c r="L5" s="37"/>
      <c r="M5" s="37"/>
      <c r="N5" s="16"/>
      <c r="O5" s="16"/>
      <c r="P5" s="46" t="s">
        <v>37</v>
      </c>
      <c r="Q5" s="17">
        <f>(W11+W12+W13+W14+W15+W16+W17+W18+W19+W20+W21+W22)*2</f>
        <v>182</v>
      </c>
      <c r="R5" s="17" t="s">
        <v>38</v>
      </c>
      <c r="S5" s="16"/>
      <c r="T5" s="16"/>
      <c r="U5" s="16"/>
      <c r="W5" s="16"/>
      <c r="X5" s="16"/>
    </row>
    <row r="6" spans="1:24" ht="19.5" customHeight="1">
      <c r="A6" s="4" t="s">
        <v>39</v>
      </c>
      <c r="B6" s="16"/>
      <c r="C6" s="16"/>
      <c r="D6" s="16"/>
      <c r="E6" s="16"/>
      <c r="F6" s="16"/>
      <c r="G6" s="16"/>
      <c r="H6" s="37"/>
      <c r="I6" s="37"/>
      <c r="J6" s="37"/>
      <c r="K6" s="37"/>
      <c r="L6" s="37"/>
      <c r="M6" s="37"/>
      <c r="N6" s="16" t="s">
        <v>40</v>
      </c>
      <c r="O6" s="16">
        <v>112</v>
      </c>
      <c r="P6" s="16" t="s">
        <v>38</v>
      </c>
      <c r="Q6" s="38"/>
      <c r="R6" s="16"/>
      <c r="S6" s="16"/>
      <c r="T6" s="16"/>
      <c r="U6" s="16"/>
      <c r="W6" s="16"/>
      <c r="X6" s="16"/>
    </row>
    <row r="7" spans="1:26" ht="19.5" customHeight="1">
      <c r="A7" s="17" t="s">
        <v>41</v>
      </c>
      <c r="B7" s="16"/>
      <c r="C7" s="16"/>
      <c r="D7" s="16"/>
      <c r="E7" s="16"/>
      <c r="F7" s="16"/>
      <c r="G7" s="16"/>
      <c r="H7" s="37"/>
      <c r="I7" s="37"/>
      <c r="J7" s="37"/>
      <c r="K7" s="37"/>
      <c r="L7" s="37"/>
      <c r="M7" s="37"/>
      <c r="N7" s="16" t="s">
        <v>42</v>
      </c>
      <c r="O7" s="47">
        <v>130</v>
      </c>
      <c r="P7" s="16" t="s">
        <v>38</v>
      </c>
      <c r="Q7" s="4"/>
      <c r="W7" s="16"/>
      <c r="X7" s="16"/>
      <c r="Z7" s="18">
        <v>0.00023148148148148146</v>
      </c>
    </row>
    <row r="8" spans="1:24" ht="19.5" customHeight="1">
      <c r="A8" s="16" t="s">
        <v>43</v>
      </c>
      <c r="B8" s="16"/>
      <c r="C8" s="16"/>
      <c r="D8" s="16"/>
      <c r="E8" s="16"/>
      <c r="F8" s="16"/>
      <c r="G8" s="16"/>
      <c r="H8" s="37"/>
      <c r="I8" s="37"/>
      <c r="J8" s="37"/>
      <c r="K8" s="37"/>
      <c r="L8" s="37"/>
      <c r="M8" s="37"/>
      <c r="N8" s="16" t="s">
        <v>44</v>
      </c>
      <c r="O8" s="16">
        <v>167</v>
      </c>
      <c r="P8" s="16" t="s">
        <v>38</v>
      </c>
      <c r="Q8" s="38"/>
      <c r="R8" s="16"/>
      <c r="S8" s="16"/>
      <c r="T8" s="16"/>
      <c r="U8" s="16"/>
      <c r="W8" s="19"/>
      <c r="X8" s="16"/>
    </row>
    <row r="9" spans="1:24" ht="20.25">
      <c r="A9" s="23"/>
      <c r="B9" s="21"/>
      <c r="C9" s="21"/>
      <c r="D9" s="21"/>
      <c r="E9" s="22"/>
      <c r="F9" s="22"/>
      <c r="G9" s="22"/>
      <c r="H9" s="37"/>
      <c r="I9" s="37"/>
      <c r="J9" s="37"/>
      <c r="K9" s="37"/>
      <c r="L9" s="37"/>
      <c r="M9" s="37"/>
      <c r="N9" s="16"/>
      <c r="O9" s="16"/>
      <c r="P9" s="16"/>
      <c r="Q9" s="16"/>
      <c r="R9" s="16"/>
      <c r="S9" s="16"/>
      <c r="T9" s="16"/>
      <c r="U9" s="16"/>
      <c r="V9" s="23"/>
      <c r="W9" s="16"/>
      <c r="X9" s="16"/>
    </row>
    <row r="10" spans="1:22" ht="103.5" customHeight="1">
      <c r="A10" s="48" t="s">
        <v>21</v>
      </c>
      <c r="B10" s="49" t="s">
        <v>5</v>
      </c>
      <c r="C10" s="50" t="s">
        <v>6</v>
      </c>
      <c r="D10" s="50" t="s">
        <v>7</v>
      </c>
      <c r="E10" s="50" t="s">
        <v>22</v>
      </c>
      <c r="F10" s="51" t="s">
        <v>23</v>
      </c>
      <c r="G10" s="52" t="s">
        <v>45</v>
      </c>
      <c r="H10" s="52" t="s">
        <v>46</v>
      </c>
      <c r="I10" s="52" t="s">
        <v>47</v>
      </c>
      <c r="J10" s="53" t="s">
        <v>48</v>
      </c>
      <c r="K10" s="52" t="s">
        <v>49</v>
      </c>
      <c r="L10" s="54" t="s">
        <v>50</v>
      </c>
      <c r="M10" s="54" t="s">
        <v>51</v>
      </c>
      <c r="N10" s="55" t="s">
        <v>48</v>
      </c>
      <c r="O10" s="54" t="s">
        <v>52</v>
      </c>
      <c r="P10" s="56" t="s">
        <v>53</v>
      </c>
      <c r="Q10" s="56" t="s">
        <v>54</v>
      </c>
      <c r="R10" s="56" t="s">
        <v>55</v>
      </c>
      <c r="S10" s="56" t="s">
        <v>56</v>
      </c>
      <c r="T10" s="56" t="s">
        <v>57</v>
      </c>
      <c r="U10" s="56" t="s">
        <v>58</v>
      </c>
      <c r="V10" s="57" t="s">
        <v>10</v>
      </c>
    </row>
    <row r="11" spans="1:25" ht="34.5" customHeight="1">
      <c r="A11" s="123">
        <v>1</v>
      </c>
      <c r="B11" s="58">
        <v>40</v>
      </c>
      <c r="C11" s="124" t="str">
        <f>VLOOKUP($B11,'[1]Іменні заявки'!$A:$J,3,FALSE)</f>
        <v>ОЦТКЕУМ</v>
      </c>
      <c r="D11" s="124" t="str">
        <f>VLOOKUP($B11,'[1]Іменні заявки'!$A:$J,4,FALSE)</f>
        <v>Чернівецька обл.</v>
      </c>
      <c r="E11" s="59" t="str">
        <f>VLOOKUP($B11,'[1]Іменні заявки'!$A:$J,2,FALSE)</f>
        <v>Попов Дмитро Сергійович</v>
      </c>
      <c r="F11" s="44" t="str">
        <f>VLOOKUP($B11,'[1]Іменні заявки'!$A:$J,7,FALSE)</f>
        <v>І</v>
      </c>
      <c r="G11" s="94">
        <v>0</v>
      </c>
      <c r="H11" s="94">
        <v>0</v>
      </c>
      <c r="I11" s="94">
        <v>14</v>
      </c>
      <c r="J11" s="95">
        <v>0.010532407407407407</v>
      </c>
      <c r="K11" s="94">
        <v>1</v>
      </c>
      <c r="L11" s="94">
        <v>0</v>
      </c>
      <c r="M11" s="94">
        <v>2</v>
      </c>
      <c r="N11" s="95">
        <v>0.01025462962962963</v>
      </c>
      <c r="O11" s="94">
        <v>0</v>
      </c>
      <c r="P11" s="96">
        <f>O11+M11+L11+K11+I11+H11+G11</f>
        <v>17</v>
      </c>
      <c r="Q11" s="97">
        <f>P11*Z$7</f>
        <v>0.003935185185185185</v>
      </c>
      <c r="R11" s="97">
        <f>J11+N11</f>
        <v>0.020787037037037034</v>
      </c>
      <c r="S11" s="97">
        <f>R11+Q11</f>
        <v>0.02472222222222222</v>
      </c>
      <c r="T11" s="92">
        <v>100</v>
      </c>
      <c r="U11" s="60" t="s">
        <v>13</v>
      </c>
      <c r="V11" s="93" t="s">
        <v>13</v>
      </c>
      <c r="W11" s="61">
        <f aca="true" t="shared" si="0" ref="W11:W28">IF(F11="МС",100,IF(F11="КМС",30,IF(F11="І",10,IF(F11="ІІ",3,IF(F11="ІІІ",1)))))</f>
        <v>10</v>
      </c>
      <c r="Y11" s="125">
        <f>(W11+W12)/2*4</f>
        <v>40</v>
      </c>
    </row>
    <row r="12" spans="1:25" ht="34.5" customHeight="1">
      <c r="A12" s="123"/>
      <c r="B12" s="58">
        <v>41</v>
      </c>
      <c r="C12" s="124"/>
      <c r="D12" s="124"/>
      <c r="E12" s="59" t="str">
        <f>VLOOKUP($B12,'[1]Іменні заявки'!$A:$J,2,FALSE)</f>
        <v>Фештрига Євген Віталійович</v>
      </c>
      <c r="F12" s="44" t="str">
        <f>VLOOKUP($B12,'[1]Іменні заявки'!$A:$J,7,FALSE)</f>
        <v>І</v>
      </c>
      <c r="G12" s="94"/>
      <c r="H12" s="94"/>
      <c r="I12" s="94"/>
      <c r="J12" s="95"/>
      <c r="K12" s="94"/>
      <c r="L12" s="94"/>
      <c r="M12" s="94"/>
      <c r="N12" s="95"/>
      <c r="O12" s="94"/>
      <c r="P12" s="96"/>
      <c r="Q12" s="97"/>
      <c r="R12" s="97"/>
      <c r="S12" s="97"/>
      <c r="T12" s="92"/>
      <c r="U12" s="60" t="s">
        <v>13</v>
      </c>
      <c r="V12" s="93"/>
      <c r="W12" s="61">
        <f t="shared" si="0"/>
        <v>10</v>
      </c>
      <c r="Y12" s="125"/>
    </row>
    <row r="13" spans="1:25" ht="34.5" customHeight="1">
      <c r="A13" s="123">
        <v>2</v>
      </c>
      <c r="B13" s="58">
        <v>90</v>
      </c>
      <c r="C13" s="124" t="str">
        <f>VLOOKUP($B13,'[1]Іменні заявки'!$A:$J,3,FALSE)</f>
        <v>"Екстрим" м.Кам'янець-Подільський</v>
      </c>
      <c r="D13" s="124" t="str">
        <f>VLOOKUP($B13,'[1]Іменні заявки'!$A:$J,4,FALSE)</f>
        <v>Хмельницька обл.</v>
      </c>
      <c r="E13" s="59" t="str">
        <f>VLOOKUP($B13,'[1]Іменні заявки'!$A:$J,2,FALSE)</f>
        <v>Василенко Олександр Миколайович</v>
      </c>
      <c r="F13" s="44" t="str">
        <f>VLOOKUP($B13,'[1]Іменні заявки'!$A:$J,7,FALSE)</f>
        <v>КМС</v>
      </c>
      <c r="G13" s="94">
        <v>0</v>
      </c>
      <c r="H13" s="94">
        <v>0</v>
      </c>
      <c r="I13" s="94">
        <v>0</v>
      </c>
      <c r="J13" s="95">
        <v>0.010127314814814815</v>
      </c>
      <c r="K13" s="94">
        <v>0</v>
      </c>
      <c r="L13" s="94">
        <v>0</v>
      </c>
      <c r="M13" s="94">
        <v>0</v>
      </c>
      <c r="N13" s="95">
        <v>0.015046296296296295</v>
      </c>
      <c r="O13" s="94">
        <v>2</v>
      </c>
      <c r="P13" s="96">
        <f>O13+M13+L13+K13+I13+H13+G13</f>
        <v>2</v>
      </c>
      <c r="Q13" s="97">
        <f>P13*Z$7</f>
        <v>0.0004629629629629629</v>
      </c>
      <c r="R13" s="97">
        <f>J13+N13</f>
        <v>0.025173611111111112</v>
      </c>
      <c r="S13" s="97">
        <f>R13+Q13</f>
        <v>0.025636574074074076</v>
      </c>
      <c r="T13" s="92">
        <f>(S13/$S$11)*100</f>
        <v>103.6985018726592</v>
      </c>
      <c r="U13" s="60" t="s">
        <v>13</v>
      </c>
      <c r="V13" s="93" t="s">
        <v>14</v>
      </c>
      <c r="W13" s="61">
        <f t="shared" si="0"/>
        <v>30</v>
      </c>
      <c r="Y13" s="125">
        <f>(W13+W14)/2*4</f>
        <v>80</v>
      </c>
    </row>
    <row r="14" spans="1:25" ht="34.5" customHeight="1">
      <c r="A14" s="123"/>
      <c r="B14" s="58">
        <v>92</v>
      </c>
      <c r="C14" s="124"/>
      <c r="D14" s="124"/>
      <c r="E14" s="59" t="str">
        <f>VLOOKUP($B14,'[1]Іменні заявки'!$A:$J,2,FALSE)</f>
        <v>Горянін Володимир Миколайович</v>
      </c>
      <c r="F14" s="44" t="str">
        <f>VLOOKUP($B14,'[1]Іменні заявки'!$A:$J,7,FALSE)</f>
        <v>І</v>
      </c>
      <c r="G14" s="94"/>
      <c r="H14" s="94"/>
      <c r="I14" s="94"/>
      <c r="J14" s="95"/>
      <c r="K14" s="94"/>
      <c r="L14" s="94"/>
      <c r="M14" s="94"/>
      <c r="N14" s="95"/>
      <c r="O14" s="94"/>
      <c r="P14" s="96"/>
      <c r="Q14" s="97"/>
      <c r="R14" s="97"/>
      <c r="S14" s="97"/>
      <c r="T14" s="92"/>
      <c r="U14" s="60" t="s">
        <v>13</v>
      </c>
      <c r="V14" s="93"/>
      <c r="W14" s="61">
        <f t="shared" si="0"/>
        <v>10</v>
      </c>
      <c r="Y14" s="125"/>
    </row>
    <row r="15" spans="1:25" ht="34.5" customHeight="1">
      <c r="A15" s="123">
        <v>3</v>
      </c>
      <c r="B15" s="58">
        <v>12</v>
      </c>
      <c r="C15" s="124" t="str">
        <f>VLOOKUP($B15,'[1]Іменні заявки'!$A:$J,3,FALSE)</f>
        <v>"Азимут" Хмельницького ОЦТКУМ</v>
      </c>
      <c r="D15" s="124" t="str">
        <f>VLOOKUP($B15,'[1]Іменні заявки'!$A:$J,4,FALSE)</f>
        <v>м.Дережня Хмельницька обл.</v>
      </c>
      <c r="E15" s="59" t="str">
        <f>VLOOKUP($B15,'[1]Іменні заявки'!$A:$J,2,FALSE)</f>
        <v>Шандра Максим Олегович</v>
      </c>
      <c r="F15" s="44" t="str">
        <f>VLOOKUP($B15,'[1]Іменні заявки'!$A:$J,7,FALSE)</f>
        <v>ІІ</v>
      </c>
      <c r="G15" s="94">
        <v>3</v>
      </c>
      <c r="H15" s="94">
        <v>0</v>
      </c>
      <c r="I15" s="94">
        <v>0</v>
      </c>
      <c r="J15" s="95">
        <v>0.00917824074074074</v>
      </c>
      <c r="K15" s="94">
        <v>0</v>
      </c>
      <c r="L15" s="94">
        <v>0</v>
      </c>
      <c r="M15" s="94">
        <v>10</v>
      </c>
      <c r="N15" s="95">
        <v>0.012511574074074073</v>
      </c>
      <c r="O15" s="94">
        <v>7</v>
      </c>
      <c r="P15" s="96">
        <f>O15+M15+L15+K15+I15+H15+G15</f>
        <v>20</v>
      </c>
      <c r="Q15" s="97">
        <f>P15*Z$7</f>
        <v>0.004629629629629629</v>
      </c>
      <c r="R15" s="97">
        <f>J15+N15</f>
        <v>0.021689814814814815</v>
      </c>
      <c r="S15" s="97">
        <f>R15+Q15</f>
        <v>0.026319444444444444</v>
      </c>
      <c r="T15" s="92">
        <f>(S15/$S$11)*100</f>
        <v>106.46067415730339</v>
      </c>
      <c r="U15" s="60" t="s">
        <v>13</v>
      </c>
      <c r="V15" s="93" t="s">
        <v>15</v>
      </c>
      <c r="W15" s="61">
        <f>IF(F15="МС",100,IF(F15="КМС",30,IF(F15="І",10,IF(F15="ІІ",3,IF(F15="ІІІ",1)))))</f>
        <v>3</v>
      </c>
      <c r="Y15" s="125">
        <f>(W15+W16)/2*4</f>
        <v>12</v>
      </c>
    </row>
    <row r="16" spans="1:25" ht="34.5" customHeight="1">
      <c r="A16" s="123"/>
      <c r="B16" s="58">
        <v>10</v>
      </c>
      <c r="C16" s="124"/>
      <c r="D16" s="124"/>
      <c r="E16" s="59" t="str">
        <f>VLOOKUP($B16,'[1]Іменні заявки'!$A:$J,2,FALSE)</f>
        <v>Яворський Богдан Сергійович</v>
      </c>
      <c r="F16" s="44" t="str">
        <f>VLOOKUP($B16,'[1]Іменні заявки'!$A:$J,7,FALSE)</f>
        <v>ІІ</v>
      </c>
      <c r="G16" s="94"/>
      <c r="H16" s="94"/>
      <c r="I16" s="94"/>
      <c r="J16" s="95"/>
      <c r="K16" s="94"/>
      <c r="L16" s="94"/>
      <c r="M16" s="94"/>
      <c r="N16" s="95"/>
      <c r="O16" s="94"/>
      <c r="P16" s="96"/>
      <c r="Q16" s="97"/>
      <c r="R16" s="97"/>
      <c r="S16" s="97"/>
      <c r="T16" s="92"/>
      <c r="U16" s="60" t="s">
        <v>13</v>
      </c>
      <c r="V16" s="93"/>
      <c r="W16" s="61">
        <f>IF(F16="МС",100,IF(F16="КМС",30,IF(F16="І",10,IF(F16="ІІ",3,IF(F16="ІІІ",1)))))</f>
        <v>3</v>
      </c>
      <c r="Y16" s="125"/>
    </row>
    <row r="17" spans="1:25" ht="34.5" customHeight="1">
      <c r="A17" s="123">
        <v>4</v>
      </c>
      <c r="B17" s="58">
        <v>35</v>
      </c>
      <c r="C17" s="124" t="str">
        <f>VLOOKUP($B17,'[1]Іменні заявки'!$A:$J,3,FALSE)</f>
        <v>"Едельвейс" Хмельницького ОЦТКУМ</v>
      </c>
      <c r="D17" s="124" t="str">
        <f>VLOOKUP($B17,'[1]Іменні заявки'!$A:$J,4,FALSE)</f>
        <v>Хмельницька обл.</v>
      </c>
      <c r="E17" s="59" t="str">
        <f>VLOOKUP($B17,'[1]Іменні заявки'!$A:$J,2,FALSE)</f>
        <v>Донець Андрій Олександрович</v>
      </c>
      <c r="F17" s="44" t="str">
        <f>VLOOKUP($B17,'[1]Іменні заявки'!$A:$J,7,FALSE)</f>
        <v>ІІ</v>
      </c>
      <c r="G17" s="94">
        <v>3</v>
      </c>
      <c r="H17" s="94">
        <v>0</v>
      </c>
      <c r="I17" s="94">
        <v>0</v>
      </c>
      <c r="J17" s="95">
        <v>0.011377314814814814</v>
      </c>
      <c r="K17" s="94">
        <v>1</v>
      </c>
      <c r="L17" s="94">
        <v>1</v>
      </c>
      <c r="M17" s="94">
        <v>0</v>
      </c>
      <c r="N17" s="95">
        <v>0.013854166666666666</v>
      </c>
      <c r="O17" s="94">
        <v>0</v>
      </c>
      <c r="P17" s="96">
        <f>O17+M17+L17+K17+I17+H17+G17</f>
        <v>5</v>
      </c>
      <c r="Q17" s="97">
        <f>P17*Z$7</f>
        <v>0.0011574074074074073</v>
      </c>
      <c r="R17" s="97">
        <f>J17+N17</f>
        <v>0.02523148148148148</v>
      </c>
      <c r="S17" s="97">
        <f>R17+Q17</f>
        <v>0.026388888888888885</v>
      </c>
      <c r="T17" s="92">
        <f>(S17/$S$11)*100</f>
        <v>106.74157303370787</v>
      </c>
      <c r="U17" s="60" t="s">
        <v>13</v>
      </c>
      <c r="V17" s="93">
        <v>4</v>
      </c>
      <c r="W17" s="61">
        <f t="shared" si="0"/>
        <v>3</v>
      </c>
      <c r="Y17" s="125">
        <f>(W17+W18)/2*4</f>
        <v>12</v>
      </c>
    </row>
    <row r="18" spans="1:25" ht="34.5" customHeight="1">
      <c r="A18" s="123"/>
      <c r="B18" s="58">
        <v>32</v>
      </c>
      <c r="C18" s="124"/>
      <c r="D18" s="124"/>
      <c r="E18" s="59" t="str">
        <f>VLOOKUP($B18,'[1]Іменні заявки'!$A:$J,2,FALSE)</f>
        <v>Шелестинський Олександр Володимирович</v>
      </c>
      <c r="F18" s="44" t="str">
        <f>VLOOKUP($B18,'[1]Іменні заявки'!$A:$J,7,FALSE)</f>
        <v>ІІ</v>
      </c>
      <c r="G18" s="94"/>
      <c r="H18" s="94"/>
      <c r="I18" s="94"/>
      <c r="J18" s="95"/>
      <c r="K18" s="94"/>
      <c r="L18" s="94"/>
      <c r="M18" s="94"/>
      <c r="N18" s="95"/>
      <c r="O18" s="94"/>
      <c r="P18" s="96"/>
      <c r="Q18" s="97"/>
      <c r="R18" s="97"/>
      <c r="S18" s="97"/>
      <c r="T18" s="92"/>
      <c r="U18" s="60" t="s">
        <v>13</v>
      </c>
      <c r="V18" s="93"/>
      <c r="W18" s="61">
        <f t="shared" si="0"/>
        <v>3</v>
      </c>
      <c r="Y18" s="125"/>
    </row>
    <row r="19" spans="1:23" ht="34.5" customHeight="1">
      <c r="A19" s="123">
        <v>5</v>
      </c>
      <c r="B19" s="58">
        <v>53</v>
      </c>
      <c r="C19" s="124" t="str">
        <f>VLOOKUP($B19,'[1]Іменні заявки'!$A:$J,3,FALSE)</f>
        <v>Рівненська СЮТ</v>
      </c>
      <c r="D19" s="124" t="str">
        <f>VLOOKUP($B19,'[1]Іменні заявки'!$A:$J,4,FALSE)</f>
        <v>Рівненська область</v>
      </c>
      <c r="E19" s="59" t="str">
        <f>VLOOKUP($B19,'[1]Іменні заявки'!$A:$J,2,FALSE)</f>
        <v>Кордонець Сергій</v>
      </c>
      <c r="F19" s="44" t="str">
        <f>VLOOKUP($B19,'[1]Іменні заявки'!$A:$J,7,FALSE)</f>
        <v>І</v>
      </c>
      <c r="G19" s="94">
        <v>0</v>
      </c>
      <c r="H19" s="94">
        <v>12</v>
      </c>
      <c r="I19" s="94">
        <v>0</v>
      </c>
      <c r="J19" s="95">
        <v>0.00806712962962963</v>
      </c>
      <c r="K19" s="94">
        <v>0</v>
      </c>
      <c r="L19" s="94">
        <v>6</v>
      </c>
      <c r="M19" s="94">
        <v>13</v>
      </c>
      <c r="N19" s="95">
        <v>0.01318287037037037</v>
      </c>
      <c r="O19" s="94">
        <v>1</v>
      </c>
      <c r="P19" s="96">
        <f>O19+M19+L19+K19+I19+H19+G19</f>
        <v>32</v>
      </c>
      <c r="Q19" s="97">
        <f>P19*Z$7</f>
        <v>0.007407407407407407</v>
      </c>
      <c r="R19" s="97">
        <f>J19+N19</f>
        <v>0.02125</v>
      </c>
      <c r="S19" s="97">
        <f>R19+Q19</f>
        <v>0.02865740740740741</v>
      </c>
      <c r="T19" s="92">
        <f>(S19/$S$11)*100</f>
        <v>115.91760299625471</v>
      </c>
      <c r="U19" s="60" t="s">
        <v>14</v>
      </c>
      <c r="V19" s="93">
        <v>5</v>
      </c>
      <c r="W19" s="61">
        <f t="shared" si="0"/>
        <v>10</v>
      </c>
    </row>
    <row r="20" spans="1:23" ht="34.5" customHeight="1">
      <c r="A20" s="123"/>
      <c r="B20" s="58">
        <v>54</v>
      </c>
      <c r="C20" s="124"/>
      <c r="D20" s="124"/>
      <c r="E20" s="59" t="str">
        <f>VLOOKUP($B20,'[1]Іменні заявки'!$A:$J,2,FALSE)</f>
        <v>Мельник Роман</v>
      </c>
      <c r="F20" s="44" t="str">
        <f>VLOOKUP($B20,'[1]Іменні заявки'!$A:$J,7,FALSE)</f>
        <v>ІІ</v>
      </c>
      <c r="G20" s="94"/>
      <c r="H20" s="94"/>
      <c r="I20" s="94"/>
      <c r="J20" s="95"/>
      <c r="K20" s="94"/>
      <c r="L20" s="94"/>
      <c r="M20" s="94"/>
      <c r="N20" s="95"/>
      <c r="O20" s="94"/>
      <c r="P20" s="96"/>
      <c r="Q20" s="97"/>
      <c r="R20" s="97"/>
      <c r="S20" s="97"/>
      <c r="T20" s="92"/>
      <c r="U20" s="60" t="s">
        <v>14</v>
      </c>
      <c r="V20" s="93"/>
      <c r="W20" s="61">
        <f t="shared" si="0"/>
        <v>3</v>
      </c>
    </row>
    <row r="21" spans="1:25" ht="34.5" customHeight="1">
      <c r="A21" s="123">
        <v>6</v>
      </c>
      <c r="B21" s="58">
        <v>105</v>
      </c>
      <c r="C21" s="124" t="str">
        <f>VLOOKUP($B21,'[1]Іменні заявки'!$A:$J,3,FALSE)</f>
        <v>РЦСТКЕУМ Новоселиця</v>
      </c>
      <c r="D21" s="124" t="str">
        <f>VLOOKUP($B21,'[1]Іменні заявки'!$A:$J,4,FALSE)</f>
        <v>Новоселицький район</v>
      </c>
      <c r="E21" s="59" t="str">
        <f>VLOOKUP($B21,'[1]Іменні заявки'!$A:$J,2,FALSE)</f>
        <v>Штефанеса Дмитро</v>
      </c>
      <c r="F21" s="44" t="str">
        <f>VLOOKUP($B21,'[1]Іменні заявки'!$A:$J,7,FALSE)</f>
        <v>ІІ</v>
      </c>
      <c r="G21" s="94">
        <v>3</v>
      </c>
      <c r="H21" s="94">
        <v>0</v>
      </c>
      <c r="I21" s="94">
        <v>3</v>
      </c>
      <c r="J21" s="95">
        <v>0.011423611111111112</v>
      </c>
      <c r="K21" s="94">
        <v>3</v>
      </c>
      <c r="L21" s="94">
        <v>0</v>
      </c>
      <c r="M21" s="94">
        <v>23</v>
      </c>
      <c r="N21" s="95">
        <v>0.01076388888888889</v>
      </c>
      <c r="O21" s="94">
        <v>0</v>
      </c>
      <c r="P21" s="96">
        <f>O21+M21+L21+K21+I21+H21+G21</f>
        <v>32</v>
      </c>
      <c r="Q21" s="97">
        <f>P21*Z$7</f>
        <v>0.007407407407407407</v>
      </c>
      <c r="R21" s="97">
        <f>J21+N21</f>
        <v>0.022187500000000002</v>
      </c>
      <c r="S21" s="97">
        <f>R21+Q21</f>
        <v>0.02959490740740741</v>
      </c>
      <c r="T21" s="92">
        <f>(S21/$S$11)*100</f>
        <v>119.70973782771539</v>
      </c>
      <c r="U21" s="60" t="s">
        <v>14</v>
      </c>
      <c r="V21" s="93">
        <v>6</v>
      </c>
      <c r="W21" s="61">
        <f t="shared" si="0"/>
        <v>3</v>
      </c>
      <c r="Y21" s="125">
        <f>(W21+W22)/2*4</f>
        <v>12</v>
      </c>
    </row>
    <row r="22" spans="1:25" ht="34.5" customHeight="1">
      <c r="A22" s="123"/>
      <c r="B22" s="58">
        <v>102</v>
      </c>
      <c r="C22" s="124"/>
      <c r="D22" s="124"/>
      <c r="E22" s="59" t="str">
        <f>VLOOKUP($B22,'[1]Іменні заявки'!$A:$J,2,FALSE)</f>
        <v>Ністриян Олександр</v>
      </c>
      <c r="F22" s="44" t="str">
        <f>VLOOKUP($B22,'[1]Іменні заявки'!$A:$J,7,FALSE)</f>
        <v>ІІ</v>
      </c>
      <c r="G22" s="94"/>
      <c r="H22" s="94"/>
      <c r="I22" s="94"/>
      <c r="J22" s="95"/>
      <c r="K22" s="94"/>
      <c r="L22" s="94"/>
      <c r="M22" s="94"/>
      <c r="N22" s="95"/>
      <c r="O22" s="94"/>
      <c r="P22" s="96"/>
      <c r="Q22" s="97"/>
      <c r="R22" s="97"/>
      <c r="S22" s="97"/>
      <c r="T22" s="92"/>
      <c r="U22" s="60" t="s">
        <v>14</v>
      </c>
      <c r="V22" s="93"/>
      <c r="W22" s="61">
        <f t="shared" si="0"/>
        <v>3</v>
      </c>
      <c r="Y22" s="125"/>
    </row>
    <row r="23" spans="1:22" ht="34.5" customHeight="1">
      <c r="A23" s="123">
        <v>7</v>
      </c>
      <c r="B23" s="58">
        <v>71</v>
      </c>
      <c r="C23" s="124" t="str">
        <f>VLOOKUP($B23,'[1]Іменні заявки'!$A:$J,3,FALSE)</f>
        <v>Глибоцький район</v>
      </c>
      <c r="D23" s="124" t="str">
        <f>VLOOKUP($B23,'[1]Іменні заявки'!$A:$J,4,FALSE)</f>
        <v>Глибоцького району</v>
      </c>
      <c r="E23" s="59" t="str">
        <f>VLOOKUP($B23,'[1]Іменні заявки'!$A:$J,2,FALSE)</f>
        <v>Сафранюк Лазар</v>
      </c>
      <c r="F23" s="44" t="str">
        <f>VLOOKUP($B23,'[1]Іменні заявки'!$A:$J,7,FALSE)</f>
        <v>ІІ</v>
      </c>
      <c r="G23" s="94">
        <v>4</v>
      </c>
      <c r="H23" s="94">
        <v>40</v>
      </c>
      <c r="I23" s="94">
        <v>60</v>
      </c>
      <c r="J23" s="95">
        <v>0.011805555555555555</v>
      </c>
      <c r="K23" s="94">
        <v>0</v>
      </c>
      <c r="L23" s="94">
        <v>0</v>
      </c>
      <c r="M23" s="94">
        <v>22</v>
      </c>
      <c r="N23" s="95">
        <v>0.015277777777777777</v>
      </c>
      <c r="O23" s="94">
        <v>60</v>
      </c>
      <c r="P23" s="96">
        <f>O23+M23+L23+K23+I23+H23+G23</f>
        <v>186</v>
      </c>
      <c r="Q23" s="97">
        <f>P23*Z$7</f>
        <v>0.043055555555555555</v>
      </c>
      <c r="R23" s="97">
        <f>J23+N23</f>
        <v>0.027083333333333334</v>
      </c>
      <c r="S23" s="97">
        <f>R23+Q23</f>
        <v>0.07013888888888889</v>
      </c>
      <c r="T23" s="92">
        <f>(S23/$S$11)*100</f>
        <v>283.70786516853934</v>
      </c>
      <c r="U23" s="60"/>
      <c r="V23" s="93">
        <v>7</v>
      </c>
    </row>
    <row r="24" spans="1:22" ht="34.5" customHeight="1">
      <c r="A24" s="123"/>
      <c r="B24" s="58">
        <v>72</v>
      </c>
      <c r="C24" s="124"/>
      <c r="D24" s="124"/>
      <c r="E24" s="59" t="str">
        <f>VLOOKUP($B24,'[1]Іменні заявки'!$A:$J,2,FALSE)</f>
        <v>Івасюк Олександр</v>
      </c>
      <c r="F24" s="44" t="str">
        <f>VLOOKUP($B24,'[1]Іменні заявки'!$A:$J,7,FALSE)</f>
        <v>ІІ</v>
      </c>
      <c r="G24" s="94"/>
      <c r="H24" s="94"/>
      <c r="I24" s="94"/>
      <c r="J24" s="95"/>
      <c r="K24" s="94"/>
      <c r="L24" s="94"/>
      <c r="M24" s="94"/>
      <c r="N24" s="95"/>
      <c r="O24" s="94"/>
      <c r="P24" s="96"/>
      <c r="Q24" s="97"/>
      <c r="R24" s="97"/>
      <c r="S24" s="97"/>
      <c r="T24" s="92"/>
      <c r="U24" s="60"/>
      <c r="V24" s="93"/>
    </row>
    <row r="25" spans="1:22" ht="34.5" customHeight="1">
      <c r="A25" s="123">
        <v>8</v>
      </c>
      <c r="B25" s="58">
        <v>80</v>
      </c>
      <c r="C25" s="124" t="str">
        <f>VLOOKUP($B25,'[1]Іменні заявки'!$A:$J,3,FALSE)</f>
        <v>Волинська область</v>
      </c>
      <c r="D25" s="124" t="str">
        <f>VLOOKUP($B25,'[1]Іменні заявки'!$A:$J,4,FALSE)</f>
        <v>Волинська область</v>
      </c>
      <c r="E25" s="59" t="str">
        <f>VLOOKUP($B25,'[1]Іменні заявки'!$A:$J,2,FALSE)</f>
        <v>Попович Богдан</v>
      </c>
      <c r="F25" s="44" t="str">
        <f>VLOOKUP($B25,'[1]Іменні заявки'!$A:$J,7,FALSE)</f>
        <v>ІІ</v>
      </c>
      <c r="G25" s="94">
        <v>3</v>
      </c>
      <c r="H25" s="94">
        <v>3</v>
      </c>
      <c r="I25" s="94">
        <v>60</v>
      </c>
      <c r="J25" s="95">
        <v>0.011805555555555555</v>
      </c>
      <c r="K25" s="94">
        <v>0</v>
      </c>
      <c r="L25" s="94">
        <v>0</v>
      </c>
      <c r="M25" s="94">
        <v>62</v>
      </c>
      <c r="N25" s="95">
        <v>0.015277777777777777</v>
      </c>
      <c r="O25" s="94">
        <v>60</v>
      </c>
      <c r="P25" s="96">
        <f>O25+M25+L25+K25+I25+H25+G25</f>
        <v>188</v>
      </c>
      <c r="Q25" s="97">
        <f>P25*Z$7</f>
        <v>0.04351851851851851</v>
      </c>
      <c r="R25" s="97">
        <f>J25+N25</f>
        <v>0.027083333333333334</v>
      </c>
      <c r="S25" s="97">
        <f>R25+Q25</f>
        <v>0.07060185185185185</v>
      </c>
      <c r="T25" s="92">
        <f>(S25/$S$11)*100</f>
        <v>285.5805243445693</v>
      </c>
      <c r="U25" s="60"/>
      <c r="V25" s="93">
        <v>8</v>
      </c>
    </row>
    <row r="26" spans="1:22" ht="34.5" customHeight="1">
      <c r="A26" s="123"/>
      <c r="B26" s="58">
        <v>81</v>
      </c>
      <c r="C26" s="124"/>
      <c r="D26" s="124"/>
      <c r="E26" s="59" t="str">
        <f>VLOOKUP($B26,'[1]Іменні заявки'!$A:$J,2,FALSE)</f>
        <v>Петришин Віталій</v>
      </c>
      <c r="F26" s="44" t="str">
        <f>VLOOKUP($B26,'[1]Іменні заявки'!$A:$J,7,FALSE)</f>
        <v>ІІ</v>
      </c>
      <c r="G26" s="94"/>
      <c r="H26" s="94"/>
      <c r="I26" s="94"/>
      <c r="J26" s="95"/>
      <c r="K26" s="94"/>
      <c r="L26" s="94"/>
      <c r="M26" s="94"/>
      <c r="N26" s="95"/>
      <c r="O26" s="94"/>
      <c r="P26" s="96"/>
      <c r="Q26" s="97"/>
      <c r="R26" s="97"/>
      <c r="S26" s="97"/>
      <c r="T26" s="92"/>
      <c r="U26" s="60"/>
      <c r="V26" s="93"/>
    </row>
    <row r="27" spans="1:25" ht="34.5" customHeight="1">
      <c r="A27" s="123">
        <v>9</v>
      </c>
      <c r="B27" s="58">
        <v>42</v>
      </c>
      <c r="C27" s="124" t="str">
        <f>VLOOKUP($B27,'[1]Іменні заявки'!$A:$J,3,FALSE)</f>
        <v>ОЦТКЕУМ</v>
      </c>
      <c r="D27" s="124" t="str">
        <f>VLOOKUP($B27,'[1]Іменні заявки'!$A:$J,4,FALSE)</f>
        <v>Чернівецька обл.</v>
      </c>
      <c r="E27" s="59" t="str">
        <f>VLOOKUP($B27,'[1]Іменні заявки'!$A:$J,2,FALSE)</f>
        <v>Погосян Вілен Григорович</v>
      </c>
      <c r="F27" s="44" t="str">
        <f>VLOOKUP($B27,'[1]Іменні заявки'!$A:$J,7,FALSE)</f>
        <v>ІІ</v>
      </c>
      <c r="G27" s="94">
        <v>9</v>
      </c>
      <c r="H27" s="94">
        <v>3</v>
      </c>
      <c r="I27" s="94">
        <v>60</v>
      </c>
      <c r="J27" s="95">
        <v>0.011805555555555555</v>
      </c>
      <c r="K27" s="94">
        <v>4</v>
      </c>
      <c r="L27" s="94">
        <v>12</v>
      </c>
      <c r="M27" s="94">
        <v>60</v>
      </c>
      <c r="N27" s="95">
        <v>0.015277777777777777</v>
      </c>
      <c r="O27" s="94">
        <v>60</v>
      </c>
      <c r="P27" s="96">
        <f>O27+M27+L27+K27+I27+H27+G27</f>
        <v>208</v>
      </c>
      <c r="Q27" s="97">
        <f>P27*Z$7</f>
        <v>0.04814814814814814</v>
      </c>
      <c r="R27" s="97">
        <f>J27+N27</f>
        <v>0.027083333333333334</v>
      </c>
      <c r="S27" s="97">
        <f>R27+Q27</f>
        <v>0.07523148148148148</v>
      </c>
      <c r="T27" s="92">
        <f>(S27/$S$11)*100</f>
        <v>304.30711610486895</v>
      </c>
      <c r="U27" s="60"/>
      <c r="V27" s="93">
        <v>9</v>
      </c>
      <c r="W27" s="61">
        <f t="shared" si="0"/>
        <v>3</v>
      </c>
      <c r="Y27" s="125">
        <f>(W27+W28)/2*4</f>
        <v>12</v>
      </c>
    </row>
    <row r="28" spans="1:25" ht="34.5" customHeight="1">
      <c r="A28" s="123"/>
      <c r="B28" s="58">
        <v>43</v>
      </c>
      <c r="C28" s="124"/>
      <c r="D28" s="124"/>
      <c r="E28" s="59" t="str">
        <f>VLOOKUP($B28,'[1]Іменні заявки'!$A:$J,2,FALSE)</f>
        <v>Лукенюк Даніел В'ячеславович</v>
      </c>
      <c r="F28" s="44" t="str">
        <f>VLOOKUP($B28,'[1]Іменні заявки'!$A:$J,7,FALSE)</f>
        <v>ІІ</v>
      </c>
      <c r="G28" s="94"/>
      <c r="H28" s="94"/>
      <c r="I28" s="94"/>
      <c r="J28" s="95"/>
      <c r="K28" s="94"/>
      <c r="L28" s="94"/>
      <c r="M28" s="94"/>
      <c r="N28" s="95"/>
      <c r="O28" s="94"/>
      <c r="P28" s="96"/>
      <c r="Q28" s="97"/>
      <c r="R28" s="97"/>
      <c r="S28" s="97"/>
      <c r="T28" s="92"/>
      <c r="U28" s="60"/>
      <c r="V28" s="93"/>
      <c r="W28" s="61">
        <f t="shared" si="0"/>
        <v>3</v>
      </c>
      <c r="Y28" s="125"/>
    </row>
    <row r="30" spans="3:5" ht="12.75">
      <c r="C30" t="s">
        <v>26</v>
      </c>
      <c r="E30" t="s">
        <v>27</v>
      </c>
    </row>
    <row r="31" ht="12.75"/>
    <row r="32" spans="3:5" ht="12.75">
      <c r="C32" t="s">
        <v>28</v>
      </c>
      <c r="E32" t="s">
        <v>29</v>
      </c>
    </row>
    <row r="33" ht="12.75"/>
    <row r="34" ht="12.75"/>
  </sheetData>
  <mergeCells count="172">
    <mergeCell ref="S27:S28"/>
    <mergeCell ref="T27:T28"/>
    <mergeCell ref="V27:V28"/>
    <mergeCell ref="Y27:Y28"/>
    <mergeCell ref="O27:O28"/>
    <mergeCell ref="P27:P28"/>
    <mergeCell ref="Q27:Q28"/>
    <mergeCell ref="R27:R28"/>
    <mergeCell ref="K27:K28"/>
    <mergeCell ref="L27:L28"/>
    <mergeCell ref="M27:M28"/>
    <mergeCell ref="N27:N28"/>
    <mergeCell ref="S25:S26"/>
    <mergeCell ref="T25:T26"/>
    <mergeCell ref="V25:V26"/>
    <mergeCell ref="A27:A28"/>
    <mergeCell ref="C27:C28"/>
    <mergeCell ref="D27:D28"/>
    <mergeCell ref="G27:G28"/>
    <mergeCell ref="H27:H28"/>
    <mergeCell ref="I27:I28"/>
    <mergeCell ref="J27:J28"/>
    <mergeCell ref="O25:O26"/>
    <mergeCell ref="P25:P26"/>
    <mergeCell ref="Q25:Q26"/>
    <mergeCell ref="R25:R26"/>
    <mergeCell ref="K25:K26"/>
    <mergeCell ref="L25:L26"/>
    <mergeCell ref="M25:M26"/>
    <mergeCell ref="N25:N26"/>
    <mergeCell ref="S23:S24"/>
    <mergeCell ref="T23:T24"/>
    <mergeCell ref="V23:V24"/>
    <mergeCell ref="A25:A26"/>
    <mergeCell ref="C25:C26"/>
    <mergeCell ref="D25:D26"/>
    <mergeCell ref="G25:G26"/>
    <mergeCell ref="H25:H26"/>
    <mergeCell ref="I25:I26"/>
    <mergeCell ref="J25:J26"/>
    <mergeCell ref="O23:O24"/>
    <mergeCell ref="P23:P24"/>
    <mergeCell ref="Q23:Q24"/>
    <mergeCell ref="R23:R24"/>
    <mergeCell ref="K23:K24"/>
    <mergeCell ref="L23:L24"/>
    <mergeCell ref="M23:M24"/>
    <mergeCell ref="N23:N24"/>
    <mergeCell ref="T21:T22"/>
    <mergeCell ref="V21:V22"/>
    <mergeCell ref="Y21:Y22"/>
    <mergeCell ref="A23:A24"/>
    <mergeCell ref="C23:C24"/>
    <mergeCell ref="D23:D24"/>
    <mergeCell ref="G23:G24"/>
    <mergeCell ref="H23:H24"/>
    <mergeCell ref="I23:I24"/>
    <mergeCell ref="J23:J24"/>
    <mergeCell ref="P21:P22"/>
    <mergeCell ref="Q21:Q22"/>
    <mergeCell ref="R21:R22"/>
    <mergeCell ref="S21:S22"/>
    <mergeCell ref="L21:L22"/>
    <mergeCell ref="M21:M22"/>
    <mergeCell ref="N21:N22"/>
    <mergeCell ref="O21:O22"/>
    <mergeCell ref="T19:T20"/>
    <mergeCell ref="V19:V20"/>
    <mergeCell ref="A21:A22"/>
    <mergeCell ref="C21:C22"/>
    <mergeCell ref="D21:D22"/>
    <mergeCell ref="G21:G22"/>
    <mergeCell ref="H21:H22"/>
    <mergeCell ref="I21:I22"/>
    <mergeCell ref="J21:J22"/>
    <mergeCell ref="K21:K22"/>
    <mergeCell ref="P19:P20"/>
    <mergeCell ref="Q19:Q20"/>
    <mergeCell ref="R19:R20"/>
    <mergeCell ref="S19:S20"/>
    <mergeCell ref="L19:L20"/>
    <mergeCell ref="M19:M20"/>
    <mergeCell ref="N19:N20"/>
    <mergeCell ref="O19:O20"/>
    <mergeCell ref="H19:H20"/>
    <mergeCell ref="I19:I20"/>
    <mergeCell ref="J19:J20"/>
    <mergeCell ref="K19:K20"/>
    <mergeCell ref="A19:A20"/>
    <mergeCell ref="C19:C20"/>
    <mergeCell ref="D19:D20"/>
    <mergeCell ref="G19:G20"/>
    <mergeCell ref="S17:S18"/>
    <mergeCell ref="T17:T18"/>
    <mergeCell ref="V17:V18"/>
    <mergeCell ref="Y17:Y18"/>
    <mergeCell ref="O17:O18"/>
    <mergeCell ref="P17:P18"/>
    <mergeCell ref="Q17:Q18"/>
    <mergeCell ref="R17:R18"/>
    <mergeCell ref="K17:K18"/>
    <mergeCell ref="L17:L18"/>
    <mergeCell ref="M17:M18"/>
    <mergeCell ref="N17:N18"/>
    <mergeCell ref="T15:T16"/>
    <mergeCell ref="V15:V16"/>
    <mergeCell ref="Y15:Y16"/>
    <mergeCell ref="A17:A18"/>
    <mergeCell ref="C17:C18"/>
    <mergeCell ref="D17:D18"/>
    <mergeCell ref="G17:G18"/>
    <mergeCell ref="H17:H18"/>
    <mergeCell ref="I17:I18"/>
    <mergeCell ref="J17:J18"/>
    <mergeCell ref="P15:P16"/>
    <mergeCell ref="Q15:Q16"/>
    <mergeCell ref="R15:R16"/>
    <mergeCell ref="S15:S16"/>
    <mergeCell ref="L15:L16"/>
    <mergeCell ref="M15:M16"/>
    <mergeCell ref="N15:N16"/>
    <mergeCell ref="O15:O16"/>
    <mergeCell ref="H15:H16"/>
    <mergeCell ref="I15:I16"/>
    <mergeCell ref="J15:J16"/>
    <mergeCell ref="K15:K16"/>
    <mergeCell ref="A15:A16"/>
    <mergeCell ref="C15:C16"/>
    <mergeCell ref="D15:D16"/>
    <mergeCell ref="G15:G16"/>
    <mergeCell ref="S13:S14"/>
    <mergeCell ref="T13:T14"/>
    <mergeCell ref="V13:V14"/>
    <mergeCell ref="Y13:Y14"/>
    <mergeCell ref="O13:O14"/>
    <mergeCell ref="P13:P14"/>
    <mergeCell ref="Q13:Q14"/>
    <mergeCell ref="R13:R14"/>
    <mergeCell ref="K13:K14"/>
    <mergeCell ref="L13:L14"/>
    <mergeCell ref="M13:M14"/>
    <mergeCell ref="N13:N14"/>
    <mergeCell ref="T11:T12"/>
    <mergeCell ref="V11:V12"/>
    <mergeCell ref="Y11:Y12"/>
    <mergeCell ref="A13:A14"/>
    <mergeCell ref="C13:C14"/>
    <mergeCell ref="D13:D14"/>
    <mergeCell ref="G13:G14"/>
    <mergeCell ref="H13:H14"/>
    <mergeCell ref="I13:I14"/>
    <mergeCell ref="J13:J14"/>
    <mergeCell ref="P11:P12"/>
    <mergeCell ref="Q11:Q12"/>
    <mergeCell ref="R11:R12"/>
    <mergeCell ref="S11:S12"/>
    <mergeCell ref="L11:L12"/>
    <mergeCell ref="M11:M12"/>
    <mergeCell ref="N11:N12"/>
    <mergeCell ref="O11:O12"/>
    <mergeCell ref="H11:H12"/>
    <mergeCell ref="I11:I12"/>
    <mergeCell ref="J11:J12"/>
    <mergeCell ref="K11:K12"/>
    <mergeCell ref="A11:A12"/>
    <mergeCell ref="C11:C12"/>
    <mergeCell ref="D11:D12"/>
    <mergeCell ref="G11:G12"/>
    <mergeCell ref="A1:X1"/>
    <mergeCell ref="A2:X2"/>
    <mergeCell ref="A3:X3"/>
    <mergeCell ref="A4:V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2"/>
  <sheetViews>
    <sheetView workbookViewId="0" topLeftCell="A34">
      <selection activeCell="A2" sqref="A2:X2"/>
    </sheetView>
  </sheetViews>
  <sheetFormatPr defaultColWidth="9.00390625" defaultRowHeight="12.75"/>
  <cols>
    <col min="1" max="1" width="5.875" style="0" customWidth="1"/>
    <col min="2" max="2" width="7.00390625" style="0" customWidth="1"/>
    <col min="3" max="3" width="25.25390625" style="0" customWidth="1"/>
    <col min="4" max="4" width="26.375" style="0" customWidth="1"/>
    <col min="5" max="5" width="29.75390625" style="0" customWidth="1"/>
    <col min="7" max="9" width="9.25390625" style="0" bestFit="1" customWidth="1"/>
    <col min="10" max="10" width="11.00390625" style="0" bestFit="1" customWidth="1"/>
    <col min="11" max="13" width="9.25390625" style="0" bestFit="1" customWidth="1"/>
    <col min="14" max="14" width="11.00390625" style="0" bestFit="1" customWidth="1"/>
    <col min="15" max="15" width="9.25390625" style="0" bestFit="1" customWidth="1"/>
    <col min="16" max="16" width="9.375" style="0" bestFit="1" customWidth="1"/>
    <col min="17" max="17" width="11.75390625" style="0" customWidth="1"/>
    <col min="18" max="19" width="10.875" style="0" bestFit="1" customWidth="1"/>
    <col min="20" max="20" width="12.25390625" style="0" customWidth="1"/>
    <col min="21" max="21" width="11.875" style="0" customWidth="1"/>
    <col min="22" max="23" width="9.25390625" style="0" bestFit="1" customWidth="1"/>
  </cols>
  <sheetData>
    <row r="1" spans="1:24" ht="18.75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</row>
    <row r="2" spans="1:24" ht="12.7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</row>
    <row r="3" spans="1:24" ht="12.75">
      <c r="A3" s="120" t="s">
        <v>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</row>
    <row r="4" spans="1:24" ht="19.5" customHeight="1">
      <c r="A4" s="4" t="s">
        <v>2</v>
      </c>
      <c r="B4" s="16"/>
      <c r="C4" s="16"/>
      <c r="D4" s="16"/>
      <c r="E4" s="16"/>
      <c r="F4" s="16"/>
      <c r="G4" s="16"/>
      <c r="H4" s="37"/>
      <c r="I4" s="37"/>
      <c r="J4" s="37"/>
      <c r="K4" s="37"/>
      <c r="L4" s="37"/>
      <c r="M4" s="37"/>
      <c r="N4" s="16"/>
      <c r="O4" s="16"/>
      <c r="P4" s="16"/>
      <c r="Q4" s="16"/>
      <c r="R4" s="16"/>
      <c r="S4" s="16"/>
      <c r="T4" s="16"/>
      <c r="U4" s="16"/>
      <c r="W4" s="16"/>
      <c r="X4" s="16"/>
    </row>
    <row r="5" spans="1:24" ht="19.5" customHeight="1">
      <c r="A5" s="4" t="s">
        <v>3</v>
      </c>
      <c r="B5" s="16"/>
      <c r="C5" s="16"/>
      <c r="D5" s="16"/>
      <c r="E5" s="16"/>
      <c r="F5" s="16"/>
      <c r="G5" s="16"/>
      <c r="H5" s="37"/>
      <c r="I5" s="37"/>
      <c r="J5" s="37"/>
      <c r="K5" s="37"/>
      <c r="L5" s="37"/>
      <c r="M5" s="37"/>
      <c r="N5" s="16"/>
      <c r="O5" s="62" t="s">
        <v>37</v>
      </c>
      <c r="P5" s="16">
        <f>(W11+W12+W13+W14+W15+W16+W17+W18+W19+W20+W21+W22)*2</f>
        <v>128</v>
      </c>
      <c r="Q5" s="16" t="s">
        <v>38</v>
      </c>
      <c r="R5" s="16"/>
      <c r="S5" s="16"/>
      <c r="T5" s="16"/>
      <c r="U5" s="16"/>
      <c r="W5" s="16"/>
      <c r="X5" s="16"/>
    </row>
    <row r="6" spans="1:24" ht="19.5" customHeight="1">
      <c r="A6" s="4" t="s">
        <v>4</v>
      </c>
      <c r="B6" s="16"/>
      <c r="C6" s="16"/>
      <c r="D6" s="16"/>
      <c r="E6" s="16"/>
      <c r="F6" s="16"/>
      <c r="G6" s="16"/>
      <c r="H6" s="37"/>
      <c r="I6" s="37"/>
      <c r="J6" s="37"/>
      <c r="K6" s="37"/>
      <c r="L6" s="37"/>
      <c r="M6" s="37"/>
      <c r="N6" s="16" t="s">
        <v>40</v>
      </c>
      <c r="O6" s="16">
        <v>108</v>
      </c>
      <c r="P6" s="16" t="s">
        <v>38</v>
      </c>
      <c r="Q6" s="16"/>
      <c r="R6" s="16"/>
      <c r="S6" s="16"/>
      <c r="T6" s="16"/>
      <c r="U6" s="16"/>
      <c r="W6" s="16"/>
      <c r="X6" s="16"/>
    </row>
    <row r="7" spans="1:26" ht="19.5" customHeight="1">
      <c r="A7" s="17" t="s">
        <v>59</v>
      </c>
      <c r="B7" s="16"/>
      <c r="C7" s="16"/>
      <c r="D7" s="16"/>
      <c r="E7" s="16"/>
      <c r="F7" s="16"/>
      <c r="G7" s="16"/>
      <c r="H7" s="37"/>
      <c r="I7" s="37"/>
      <c r="J7" s="37"/>
      <c r="K7" s="37"/>
      <c r="L7" s="37"/>
      <c r="M7" s="37"/>
      <c r="N7" s="47" t="s">
        <v>42</v>
      </c>
      <c r="O7">
        <v>126</v>
      </c>
      <c r="P7" s="16" t="s">
        <v>38</v>
      </c>
      <c r="W7" s="16"/>
      <c r="X7" s="16"/>
      <c r="Z7" s="18">
        <v>0.00023148148148148146</v>
      </c>
    </row>
    <row r="8" spans="1:24" ht="19.5" customHeight="1">
      <c r="A8" s="16" t="s">
        <v>43</v>
      </c>
      <c r="B8" s="16"/>
      <c r="C8" s="16"/>
      <c r="D8" s="16"/>
      <c r="E8" s="16"/>
      <c r="F8" s="16"/>
      <c r="G8" s="16"/>
      <c r="H8" s="37"/>
      <c r="I8" s="37"/>
      <c r="J8" s="37"/>
      <c r="K8" s="37"/>
      <c r="L8" s="37"/>
      <c r="M8" s="37"/>
      <c r="N8" s="16" t="s">
        <v>44</v>
      </c>
      <c r="O8" s="16">
        <v>162</v>
      </c>
      <c r="P8" s="16" t="s">
        <v>38</v>
      </c>
      <c r="Q8" s="16"/>
      <c r="R8" s="16"/>
      <c r="S8" s="16"/>
      <c r="T8" s="16"/>
      <c r="U8" s="16"/>
      <c r="W8" s="19"/>
      <c r="X8" s="16"/>
    </row>
    <row r="9" spans="1:24" ht="20.25">
      <c r="A9" s="23"/>
      <c r="B9" s="21"/>
      <c r="C9" s="21"/>
      <c r="D9" s="21"/>
      <c r="E9" s="22"/>
      <c r="F9" s="22"/>
      <c r="G9" s="22"/>
      <c r="H9" s="37"/>
      <c r="I9" s="37"/>
      <c r="J9" s="37"/>
      <c r="K9" s="37"/>
      <c r="L9" s="37"/>
      <c r="M9" s="37"/>
      <c r="N9" s="16"/>
      <c r="O9" s="16"/>
      <c r="P9" s="16"/>
      <c r="Q9" s="16"/>
      <c r="R9" s="16"/>
      <c r="S9" s="16"/>
      <c r="T9" s="16"/>
      <c r="U9" s="16"/>
      <c r="V9" s="23"/>
      <c r="W9" s="16"/>
      <c r="X9" s="16"/>
    </row>
    <row r="10" spans="1:22" ht="103.5" customHeight="1">
      <c r="A10" s="63" t="s">
        <v>21</v>
      </c>
      <c r="B10" s="25" t="s">
        <v>5</v>
      </c>
      <c r="C10" s="26" t="s">
        <v>6</v>
      </c>
      <c r="D10" s="26" t="s">
        <v>7</v>
      </c>
      <c r="E10" s="26" t="s">
        <v>22</v>
      </c>
      <c r="F10" s="64" t="s">
        <v>23</v>
      </c>
      <c r="G10" s="65" t="s">
        <v>60</v>
      </c>
      <c r="H10" s="65" t="s">
        <v>61</v>
      </c>
      <c r="I10" s="65" t="s">
        <v>62</v>
      </c>
      <c r="J10" s="66" t="s">
        <v>48</v>
      </c>
      <c r="K10" s="65" t="s">
        <v>63</v>
      </c>
      <c r="L10" s="65" t="s">
        <v>64</v>
      </c>
      <c r="M10" s="65" t="s">
        <v>65</v>
      </c>
      <c r="N10" s="25" t="s">
        <v>48</v>
      </c>
      <c r="O10" s="65" t="s">
        <v>52</v>
      </c>
      <c r="P10" s="27" t="s">
        <v>53</v>
      </c>
      <c r="Q10" s="27" t="s">
        <v>54</v>
      </c>
      <c r="R10" s="27" t="s">
        <v>55</v>
      </c>
      <c r="S10" s="27" t="s">
        <v>56</v>
      </c>
      <c r="T10" s="27" t="s">
        <v>57</v>
      </c>
      <c r="U10" s="27" t="s">
        <v>58</v>
      </c>
      <c r="V10" s="25" t="s">
        <v>10</v>
      </c>
    </row>
    <row r="11" spans="1:24" s="61" customFormat="1" ht="34.5" customHeight="1">
      <c r="A11" s="126">
        <v>1</v>
      </c>
      <c r="B11" s="58">
        <v>91</v>
      </c>
      <c r="C11" s="124" t="str">
        <f>VLOOKUP($B11,'[1]Іменні заявки'!$A:$J,3,FALSE)</f>
        <v>"Екстрим" м.Кам'янець-Подільський</v>
      </c>
      <c r="D11" s="124" t="str">
        <f>VLOOKUP($B11,'[1]Іменні заявки'!$A:$J,4,FALSE)</f>
        <v>Хмельницька обл.</v>
      </c>
      <c r="E11" s="67" t="str">
        <f>VLOOKUP($B11,'[1]Іменні заявки'!$A:$J,2,FALSE)</f>
        <v>Радецький Олександр Олександрович</v>
      </c>
      <c r="F11" s="44" t="str">
        <f>VLOOKUP($B11,'[1]Іменні заявки'!$A:$J,7,FALSE)</f>
        <v>І</v>
      </c>
      <c r="G11" s="96">
        <v>3</v>
      </c>
      <c r="H11" s="96">
        <v>0</v>
      </c>
      <c r="I11" s="96">
        <v>0</v>
      </c>
      <c r="J11" s="97">
        <v>0.010717592592592593</v>
      </c>
      <c r="K11" s="96">
        <v>0</v>
      </c>
      <c r="L11" s="96">
        <v>0</v>
      </c>
      <c r="M11" s="96">
        <v>0</v>
      </c>
      <c r="N11" s="97">
        <v>0.014027777777777778</v>
      </c>
      <c r="O11" s="96">
        <v>3</v>
      </c>
      <c r="P11" s="96">
        <f>O11+M11+L11+K11+I11+H11+G11</f>
        <v>6</v>
      </c>
      <c r="Q11" s="97">
        <f>P11*Z$7</f>
        <v>0.0013888888888888887</v>
      </c>
      <c r="R11" s="97">
        <f>J11+N11</f>
        <v>0.02474537037037037</v>
      </c>
      <c r="S11" s="97">
        <f>R11+Q11</f>
        <v>0.026134259259259256</v>
      </c>
      <c r="T11" s="92">
        <v>100</v>
      </c>
      <c r="U11" s="68" t="s">
        <v>13</v>
      </c>
      <c r="V11" s="127" t="s">
        <v>13</v>
      </c>
      <c r="W11" s="61">
        <f>IF(F11="МС",100,IF(F11="КМС",30,IF(F11="І",10,IF(F11="ІІ",3,IF(F11,"ІІІ",1)))))</f>
        <v>10</v>
      </c>
      <c r="X11" s="125">
        <f>(W11+W12)/2*4</f>
        <v>26</v>
      </c>
    </row>
    <row r="12" spans="1:24" s="61" customFormat="1" ht="34.5" customHeight="1">
      <c r="A12" s="126"/>
      <c r="B12" s="58">
        <v>95</v>
      </c>
      <c r="C12" s="124"/>
      <c r="D12" s="124"/>
      <c r="E12" s="67" t="str">
        <f>VLOOKUP($B12,'[1]Іменні заявки'!$A:$J,2,FALSE)</f>
        <v>Астахова Надія Юріївна</v>
      </c>
      <c r="F12" s="44" t="str">
        <f>VLOOKUP($B12,'[1]Іменні заявки'!$A:$J,7,FALSE)</f>
        <v>ІІ</v>
      </c>
      <c r="G12" s="96"/>
      <c r="H12" s="96"/>
      <c r="I12" s="96"/>
      <c r="J12" s="97"/>
      <c r="K12" s="96"/>
      <c r="L12" s="96"/>
      <c r="M12" s="96"/>
      <c r="N12" s="97"/>
      <c r="O12" s="96"/>
      <c r="P12" s="96"/>
      <c r="Q12" s="97"/>
      <c r="R12" s="97"/>
      <c r="S12" s="97"/>
      <c r="T12" s="92"/>
      <c r="U12" s="68" t="s">
        <v>13</v>
      </c>
      <c r="V12" s="127"/>
      <c r="W12" s="61">
        <f>IF(F12="МС",100,IF(F12="КМС",30,IF(F12="І",10,IF(F12="ІІ",3,IF(F12,"ІІІ",1)))))</f>
        <v>3</v>
      </c>
      <c r="X12" s="125"/>
    </row>
    <row r="13" spans="1:24" s="61" customFormat="1" ht="34.5" customHeight="1">
      <c r="A13" s="126">
        <v>2</v>
      </c>
      <c r="B13" s="58">
        <v>34</v>
      </c>
      <c r="C13" s="124" t="str">
        <f>VLOOKUP($B13,'[1]Іменні заявки'!$A:$J,3,FALSE)</f>
        <v>"Едельвейс" Хмельницького ОЦТКУМ</v>
      </c>
      <c r="D13" s="124" t="str">
        <f>VLOOKUP($B13,'[1]Іменні заявки'!$A:$J,4,FALSE)</f>
        <v>Хмельницька обл.</v>
      </c>
      <c r="E13" s="67" t="str">
        <f>VLOOKUP($B13,'[1]Іменні заявки'!$A:$J,2,FALSE)</f>
        <v>Кравець Максим Олегович</v>
      </c>
      <c r="F13" s="44" t="str">
        <f>VLOOKUP($B13,'[1]Іменні заявки'!$A:$J,7,FALSE)</f>
        <v>І</v>
      </c>
      <c r="G13" s="96">
        <v>3</v>
      </c>
      <c r="H13" s="96">
        <v>6</v>
      </c>
      <c r="I13" s="96">
        <v>0</v>
      </c>
      <c r="J13" s="97">
        <v>0.009560185185185185</v>
      </c>
      <c r="K13" s="96">
        <v>0</v>
      </c>
      <c r="L13" s="96">
        <v>6</v>
      </c>
      <c r="M13" s="96">
        <v>10</v>
      </c>
      <c r="N13" s="97">
        <v>0.013252314814814814</v>
      </c>
      <c r="O13" s="96">
        <v>0</v>
      </c>
      <c r="P13" s="96">
        <f>O13+M13+L13+K13+I13+H13+G13</f>
        <v>25</v>
      </c>
      <c r="Q13" s="97">
        <f>P13*Z$7</f>
        <v>0.005787037037037037</v>
      </c>
      <c r="R13" s="97">
        <f>J13+N13</f>
        <v>0.0228125</v>
      </c>
      <c r="S13" s="97">
        <f>R13+Q13</f>
        <v>0.028599537037037034</v>
      </c>
      <c r="T13" s="92">
        <f>(S13/$S$11)*100</f>
        <v>109.43312666076174</v>
      </c>
      <c r="U13" s="68" t="s">
        <v>14</v>
      </c>
      <c r="V13" s="127" t="s">
        <v>14</v>
      </c>
      <c r="W13" s="61">
        <f>IF(F13="МС",100,IF(F13="КМС",30,IF(F13="І",10,IF(F13="ІІ",3,IF(F13,"ІІІ",1)))))</f>
        <v>10</v>
      </c>
      <c r="X13" s="125">
        <f>(W13+W14)/2*4</f>
        <v>40</v>
      </c>
    </row>
    <row r="14" spans="1:24" s="61" customFormat="1" ht="34.5" customHeight="1">
      <c r="A14" s="126"/>
      <c r="B14" s="58">
        <v>33</v>
      </c>
      <c r="C14" s="124"/>
      <c r="D14" s="124"/>
      <c r="E14" s="67" t="str">
        <f>VLOOKUP($B14,'[1]Іменні заявки'!$A:$J,2,FALSE)</f>
        <v>Черешня Дарина Олександрівна</v>
      </c>
      <c r="F14" s="44" t="str">
        <f>VLOOKUP($B14,'[1]Іменні заявки'!$A:$J,7,FALSE)</f>
        <v>І</v>
      </c>
      <c r="G14" s="96"/>
      <c r="H14" s="96"/>
      <c r="I14" s="96"/>
      <c r="J14" s="97"/>
      <c r="K14" s="96"/>
      <c r="L14" s="96"/>
      <c r="M14" s="96"/>
      <c r="N14" s="97"/>
      <c r="O14" s="96"/>
      <c r="P14" s="96"/>
      <c r="Q14" s="97"/>
      <c r="R14" s="97"/>
      <c r="S14" s="97"/>
      <c r="T14" s="92"/>
      <c r="U14" s="68" t="s">
        <v>14</v>
      </c>
      <c r="V14" s="127"/>
      <c r="W14" s="61">
        <f>IF(F14="МС",100,IF(F14="КМС",30,IF(F14="І",10,IF(F14="ІІ",3,IF(F14,"ІІІ",1)))))</f>
        <v>10</v>
      </c>
      <c r="X14" s="125"/>
    </row>
    <row r="15" spans="1:23" s="61" customFormat="1" ht="34.5" customHeight="1">
      <c r="A15" s="126">
        <v>3</v>
      </c>
      <c r="B15" s="58">
        <v>50</v>
      </c>
      <c r="C15" s="124" t="str">
        <f>VLOOKUP($B15,'[1]Іменні заявки'!$A:$J,3,FALSE)</f>
        <v>Рівненська СЮТ</v>
      </c>
      <c r="D15" s="124" t="str">
        <f>VLOOKUP($B15,'[1]Іменні заявки'!$A:$J,4,FALSE)</f>
        <v>Рівненська область</v>
      </c>
      <c r="E15" s="67" t="str">
        <f>VLOOKUP($B15,'[1]Іменні заявки'!$A:$J,2,FALSE)</f>
        <v>Левчук Максим</v>
      </c>
      <c r="F15" s="44" t="str">
        <f>VLOOKUP($B15,'[1]Іменні заявки'!$A:$J,7,FALSE)</f>
        <v>І</v>
      </c>
      <c r="G15" s="96">
        <v>0</v>
      </c>
      <c r="H15" s="96">
        <v>0</v>
      </c>
      <c r="I15" s="96">
        <v>20</v>
      </c>
      <c r="J15" s="97">
        <v>0.011805555555555555</v>
      </c>
      <c r="K15" s="96">
        <v>0</v>
      </c>
      <c r="L15" s="96">
        <v>0</v>
      </c>
      <c r="M15" s="96">
        <v>0</v>
      </c>
      <c r="N15" s="97">
        <v>0.012627314814814815</v>
      </c>
      <c r="O15" s="96">
        <v>1</v>
      </c>
      <c r="P15" s="96">
        <f>O15+M15+L15+K15+I15+H15+G15</f>
        <v>21</v>
      </c>
      <c r="Q15" s="97">
        <f>P15*Z$7</f>
        <v>0.00486111111111111</v>
      </c>
      <c r="R15" s="97">
        <f>J15+N15</f>
        <v>0.02443287037037037</v>
      </c>
      <c r="S15" s="97">
        <f>R15+Q15</f>
        <v>0.02929398148148148</v>
      </c>
      <c r="T15" s="92">
        <f>(S15/$S$11)*100</f>
        <v>112.09034543844109</v>
      </c>
      <c r="U15" s="68" t="s">
        <v>14</v>
      </c>
      <c r="V15" s="127" t="s">
        <v>15</v>
      </c>
      <c r="W15" s="61">
        <f aca="true" t="shared" si="0" ref="W15:W22">IF(F15="МС",100,IF(F15="КМС",30,IF(F15="І",10,IF(F15="ІІ",3,IF(F15,"ІІІ",1)))))</f>
        <v>10</v>
      </c>
    </row>
    <row r="16" spans="1:23" s="61" customFormat="1" ht="34.5" customHeight="1">
      <c r="A16" s="126"/>
      <c r="B16" s="58">
        <v>51</v>
      </c>
      <c r="C16" s="124"/>
      <c r="D16" s="124"/>
      <c r="E16" s="67" t="str">
        <f>VLOOKUP($B16,'[1]Іменні заявки'!$A:$J,2,FALSE)</f>
        <v>Левчук Анастасія</v>
      </c>
      <c r="F16" s="44" t="str">
        <f>VLOOKUP($B16,'[1]Іменні заявки'!$A:$J,7,FALSE)</f>
        <v>ІІ</v>
      </c>
      <c r="G16" s="96"/>
      <c r="H16" s="96"/>
      <c r="I16" s="96"/>
      <c r="J16" s="97"/>
      <c r="K16" s="96"/>
      <c r="L16" s="96"/>
      <c r="M16" s="96"/>
      <c r="N16" s="97"/>
      <c r="O16" s="96"/>
      <c r="P16" s="96"/>
      <c r="Q16" s="97"/>
      <c r="R16" s="97"/>
      <c r="S16" s="97"/>
      <c r="T16" s="92"/>
      <c r="U16" s="68" t="s">
        <v>14</v>
      </c>
      <c r="V16" s="127"/>
      <c r="W16" s="61">
        <f t="shared" si="0"/>
        <v>3</v>
      </c>
    </row>
    <row r="17" spans="1:23" s="61" customFormat="1" ht="34.5" customHeight="1">
      <c r="A17" s="126">
        <v>4</v>
      </c>
      <c r="B17" s="58">
        <v>11</v>
      </c>
      <c r="C17" s="124" t="str">
        <f>VLOOKUP($B17,'[1]Іменні заявки'!$A:$J,3,FALSE)</f>
        <v>"Азимут" Хмельницького ОЦТКУМ</v>
      </c>
      <c r="D17" s="124" t="str">
        <f>VLOOKUP($B17,'[1]Іменні заявки'!$A:$J,4,FALSE)</f>
        <v>м.Дережня Хмельницька обл.</v>
      </c>
      <c r="E17" s="67" t="str">
        <f>VLOOKUP($B17,'[1]Іменні заявки'!$A:$J,2,FALSE)</f>
        <v>Шабага Владислав Сергійович</v>
      </c>
      <c r="F17" s="44" t="str">
        <f>VLOOKUP($B17,'[1]Іменні заявки'!$A:$J,7,FALSE)</f>
        <v>ІІ</v>
      </c>
      <c r="G17" s="96">
        <v>0</v>
      </c>
      <c r="H17" s="96">
        <v>6</v>
      </c>
      <c r="I17" s="96">
        <v>0</v>
      </c>
      <c r="J17" s="97">
        <v>0.009293981481481481</v>
      </c>
      <c r="K17" s="96">
        <v>2</v>
      </c>
      <c r="L17" s="96">
        <v>6</v>
      </c>
      <c r="M17" s="96">
        <v>26</v>
      </c>
      <c r="N17" s="97">
        <v>0.015277777777777777</v>
      </c>
      <c r="O17" s="96">
        <v>60</v>
      </c>
      <c r="P17" s="96">
        <f>O17+M17+L17+K17+I17+H17+G17</f>
        <v>100</v>
      </c>
      <c r="Q17" s="97">
        <f>P17*Z$7</f>
        <v>0.023148148148148147</v>
      </c>
      <c r="R17" s="97">
        <f>J17+N17</f>
        <v>0.02457175925925926</v>
      </c>
      <c r="S17" s="97">
        <f>R17+Q17</f>
        <v>0.047719907407407405</v>
      </c>
      <c r="T17" s="92">
        <f>(S17/$S$11)*100</f>
        <v>182.5952170062002</v>
      </c>
      <c r="U17" s="68"/>
      <c r="V17" s="127">
        <v>4</v>
      </c>
      <c r="W17" s="61">
        <f t="shared" si="0"/>
        <v>3</v>
      </c>
    </row>
    <row r="18" spans="1:23" s="61" customFormat="1" ht="34.5" customHeight="1">
      <c r="A18" s="126"/>
      <c r="B18" s="58">
        <v>15</v>
      </c>
      <c r="C18" s="124"/>
      <c r="D18" s="124"/>
      <c r="E18" s="67" t="str">
        <f>VLOOKUP($B18,'[1]Іменні заявки'!$A:$J,2,FALSE)</f>
        <v>Мельник Діана Володимирівна</v>
      </c>
      <c r="F18" s="44" t="str">
        <f>VLOOKUP($B18,'[1]Іменні заявки'!$A:$J,7,FALSE)</f>
        <v>ІІ</v>
      </c>
      <c r="G18" s="96"/>
      <c r="H18" s="96"/>
      <c r="I18" s="96"/>
      <c r="J18" s="97"/>
      <c r="K18" s="96"/>
      <c r="L18" s="96"/>
      <c r="M18" s="96"/>
      <c r="N18" s="97"/>
      <c r="O18" s="96"/>
      <c r="P18" s="96"/>
      <c r="Q18" s="97"/>
      <c r="R18" s="97"/>
      <c r="S18" s="97"/>
      <c r="T18" s="92"/>
      <c r="U18" s="68"/>
      <c r="V18" s="127"/>
      <c r="W18" s="61">
        <f t="shared" si="0"/>
        <v>3</v>
      </c>
    </row>
    <row r="19" spans="1:23" s="61" customFormat="1" ht="34.5" customHeight="1">
      <c r="A19" s="126">
        <v>5</v>
      </c>
      <c r="B19" s="58">
        <v>14</v>
      </c>
      <c r="C19" s="124" t="str">
        <f>VLOOKUP($B19,'[1]Іменні заявки'!$A:$J,3,FALSE)</f>
        <v>"Азимут" Хмельницького ОЦТКУМ</v>
      </c>
      <c r="D19" s="124" t="str">
        <f>VLOOKUP($B19,'[1]Іменні заявки'!$A:$J,4,FALSE)</f>
        <v>м.Дережня Хмельницька обл.</v>
      </c>
      <c r="E19" s="67" t="str">
        <f>VLOOKUP($B19,'[1]Іменні заявки'!$A:$J,2,FALSE)</f>
        <v>Кіча Олександр Костянтинович</v>
      </c>
      <c r="F19" s="44" t="str">
        <f>VLOOKUP($B19,'[1]Іменні заявки'!$A:$J,7,FALSE)</f>
        <v>ІІ</v>
      </c>
      <c r="G19" s="96">
        <v>0</v>
      </c>
      <c r="H19" s="96">
        <v>1</v>
      </c>
      <c r="I19" s="96">
        <v>11</v>
      </c>
      <c r="J19" s="97">
        <v>0.011805555555555555</v>
      </c>
      <c r="K19" s="96">
        <v>2</v>
      </c>
      <c r="L19" s="96">
        <v>0</v>
      </c>
      <c r="M19" s="96">
        <v>60</v>
      </c>
      <c r="N19" s="97">
        <v>0.015277777777777777</v>
      </c>
      <c r="O19" s="96">
        <v>60</v>
      </c>
      <c r="P19" s="96">
        <f>O19+M19+L19+K19+I19+H19+G19</f>
        <v>134</v>
      </c>
      <c r="Q19" s="97">
        <f>P19*Z$7</f>
        <v>0.031018518518518515</v>
      </c>
      <c r="R19" s="97">
        <f>J19+N19</f>
        <v>0.027083333333333334</v>
      </c>
      <c r="S19" s="97">
        <f>R19+Q19</f>
        <v>0.05810185185185185</v>
      </c>
      <c r="T19" s="92">
        <f>(S19/$S$11)*100</f>
        <v>222.32063773250667</v>
      </c>
      <c r="U19" s="68"/>
      <c r="V19" s="127">
        <v>5</v>
      </c>
      <c r="W19" s="61">
        <f t="shared" si="0"/>
        <v>3</v>
      </c>
    </row>
    <row r="20" spans="1:23" s="61" customFormat="1" ht="34.5" customHeight="1">
      <c r="A20" s="126"/>
      <c r="B20" s="58">
        <v>13</v>
      </c>
      <c r="C20" s="124"/>
      <c r="D20" s="124"/>
      <c r="E20" s="67" t="str">
        <f>VLOOKUP($B20,'[1]Іменні заявки'!$A:$J,2,FALSE)</f>
        <v>Волуцька Тетяна Олександрівна</v>
      </c>
      <c r="F20" s="44" t="str">
        <f>VLOOKUP($B20,'[1]Іменні заявки'!$A:$J,7,FALSE)</f>
        <v>ІІ</v>
      </c>
      <c r="G20" s="96"/>
      <c r="H20" s="96"/>
      <c r="I20" s="96"/>
      <c r="J20" s="97"/>
      <c r="K20" s="96"/>
      <c r="L20" s="96"/>
      <c r="M20" s="96"/>
      <c r="N20" s="97"/>
      <c r="O20" s="96"/>
      <c r="P20" s="96"/>
      <c r="Q20" s="97"/>
      <c r="R20" s="97"/>
      <c r="S20" s="97"/>
      <c r="T20" s="92"/>
      <c r="U20" s="68"/>
      <c r="V20" s="127"/>
      <c r="W20" s="61">
        <f t="shared" si="0"/>
        <v>3</v>
      </c>
    </row>
    <row r="21" spans="1:23" s="61" customFormat="1" ht="34.5" customHeight="1">
      <c r="A21" s="126">
        <v>6</v>
      </c>
      <c r="B21" s="58">
        <v>82</v>
      </c>
      <c r="C21" s="124" t="str">
        <f>VLOOKUP($B21,'[1]Іменні заявки'!$A:$J,3,FALSE)</f>
        <v>Волинська область</v>
      </c>
      <c r="D21" s="124" t="str">
        <f>VLOOKUP($B21,'[1]Іменні заявки'!$A:$J,4,FALSE)</f>
        <v>Волинська область</v>
      </c>
      <c r="E21" s="67" t="str">
        <f>VLOOKUP($B21,'[1]Іменні заявки'!$A:$J,2,FALSE)</f>
        <v>Урин Роман</v>
      </c>
      <c r="F21" s="44" t="str">
        <f>VLOOKUP($B21,'[1]Іменні заявки'!$A:$J,7,FALSE)</f>
        <v>ІІ</v>
      </c>
      <c r="G21" s="96">
        <v>3</v>
      </c>
      <c r="H21" s="96">
        <v>1</v>
      </c>
      <c r="I21" s="96">
        <v>40</v>
      </c>
      <c r="J21" s="97">
        <v>0.011805555555555555</v>
      </c>
      <c r="K21" s="96">
        <v>10</v>
      </c>
      <c r="L21" s="96">
        <v>0</v>
      </c>
      <c r="M21" s="96">
        <v>60</v>
      </c>
      <c r="N21" s="97">
        <v>0.015277777777777777</v>
      </c>
      <c r="O21" s="96">
        <v>60</v>
      </c>
      <c r="P21" s="96">
        <f>O21+M21+L21+K21+I21+H21+G21</f>
        <v>174</v>
      </c>
      <c r="Q21" s="97">
        <f>P21*Z$7</f>
        <v>0.04027777777777777</v>
      </c>
      <c r="R21" s="97">
        <f>J21+N21</f>
        <v>0.027083333333333334</v>
      </c>
      <c r="S21" s="97">
        <f>R21+Q21</f>
        <v>0.06736111111111111</v>
      </c>
      <c r="T21" s="92">
        <f>(S21/$S$11)*100</f>
        <v>257.75022143489815</v>
      </c>
      <c r="U21" s="68"/>
      <c r="V21" s="127">
        <v>6</v>
      </c>
      <c r="W21" s="61">
        <f t="shared" si="0"/>
        <v>3</v>
      </c>
    </row>
    <row r="22" spans="1:23" s="61" customFormat="1" ht="34.5" customHeight="1">
      <c r="A22" s="126"/>
      <c r="B22" s="58">
        <v>85</v>
      </c>
      <c r="C22" s="124"/>
      <c r="D22" s="124"/>
      <c r="E22" s="67" t="str">
        <f>VLOOKUP($B22,'[1]Іменні заявки'!$A:$J,2,FALSE)</f>
        <v>Зуб Парасковія</v>
      </c>
      <c r="F22" s="44" t="str">
        <f>VLOOKUP($B22,'[1]Іменні заявки'!$A:$J,7,FALSE)</f>
        <v>ІІ</v>
      </c>
      <c r="G22" s="96"/>
      <c r="H22" s="96"/>
      <c r="I22" s="96"/>
      <c r="J22" s="97"/>
      <c r="K22" s="96"/>
      <c r="L22" s="96"/>
      <c r="M22" s="96"/>
      <c r="N22" s="97"/>
      <c r="O22" s="96"/>
      <c r="P22" s="96"/>
      <c r="Q22" s="97"/>
      <c r="R22" s="97"/>
      <c r="S22" s="97"/>
      <c r="T22" s="92"/>
      <c r="U22" s="68"/>
      <c r="V22" s="127"/>
      <c r="W22" s="61">
        <f t="shared" si="0"/>
        <v>3</v>
      </c>
    </row>
    <row r="23" spans="1:24" s="61" customFormat="1" ht="34.5" customHeight="1">
      <c r="A23" s="126">
        <v>7</v>
      </c>
      <c r="B23" s="58">
        <v>44</v>
      </c>
      <c r="C23" s="124" t="str">
        <f>VLOOKUP($B23,'[1]Іменні заявки'!$A:$J,3,FALSE)</f>
        <v>ОЦТКЕУМ</v>
      </c>
      <c r="D23" s="124" t="str">
        <f>VLOOKUP($B23,'[1]Іменні заявки'!$A:$J,4,FALSE)</f>
        <v>Чернівецька обл.</v>
      </c>
      <c r="E23" s="67" t="str">
        <f>VLOOKUP($B23,'[1]Іменні заявки'!$A:$J,2,FALSE)</f>
        <v>Олійник Наталія Дмитрівна</v>
      </c>
      <c r="F23" s="44" t="str">
        <f>VLOOKUP($B23,'[1]Іменні заявки'!$A:$J,7,FALSE)</f>
        <v>ІІ</v>
      </c>
      <c r="G23" s="96">
        <v>6</v>
      </c>
      <c r="H23" s="96">
        <v>0</v>
      </c>
      <c r="I23" s="96">
        <v>60</v>
      </c>
      <c r="J23" s="97">
        <v>0.011805555555555555</v>
      </c>
      <c r="K23" s="96">
        <v>0</v>
      </c>
      <c r="L23" s="96">
        <v>0</v>
      </c>
      <c r="M23" s="96">
        <v>60</v>
      </c>
      <c r="N23" s="97">
        <v>0.015277777777777777</v>
      </c>
      <c r="O23" s="96">
        <v>60</v>
      </c>
      <c r="P23" s="96">
        <f>O23+M23+L23+K23+I23+H23+G23</f>
        <v>186</v>
      </c>
      <c r="Q23" s="97">
        <f>P23*Z$7</f>
        <v>0.043055555555555555</v>
      </c>
      <c r="R23" s="97">
        <f>J23+N23</f>
        <v>0.027083333333333334</v>
      </c>
      <c r="S23" s="97">
        <f>R23+Q23</f>
        <v>0.07013888888888889</v>
      </c>
      <c r="T23" s="92">
        <f>(S23/$S$11)*100</f>
        <v>268.3790965456156</v>
      </c>
      <c r="U23" s="68"/>
      <c r="V23" s="127">
        <v>7</v>
      </c>
      <c r="X23" s="125"/>
    </row>
    <row r="24" spans="1:24" s="61" customFormat="1" ht="34.5" customHeight="1">
      <c r="A24" s="126"/>
      <c r="B24" s="58">
        <v>45</v>
      </c>
      <c r="C24" s="124"/>
      <c r="D24" s="124"/>
      <c r="E24" s="67" t="str">
        <f>VLOOKUP($B24,'[1]Іменні заявки'!$A:$J,2,FALSE)</f>
        <v>Микитюк Оксана Володимирівна</v>
      </c>
      <c r="F24" s="44" t="str">
        <f>VLOOKUP($B24,'[1]Іменні заявки'!$A:$J,7,FALSE)</f>
        <v>ІІ</v>
      </c>
      <c r="G24" s="96"/>
      <c r="H24" s="96"/>
      <c r="I24" s="96"/>
      <c r="J24" s="97"/>
      <c r="K24" s="96"/>
      <c r="L24" s="96"/>
      <c r="M24" s="96"/>
      <c r="N24" s="97"/>
      <c r="O24" s="96"/>
      <c r="P24" s="96"/>
      <c r="Q24" s="97"/>
      <c r="R24" s="97"/>
      <c r="S24" s="97"/>
      <c r="T24" s="92"/>
      <c r="U24" s="68"/>
      <c r="V24" s="127"/>
      <c r="X24" s="125"/>
    </row>
    <row r="25" spans="1:22" s="61" customFormat="1" ht="34.5" customHeight="1">
      <c r="A25" s="126">
        <v>8</v>
      </c>
      <c r="B25" s="58">
        <v>83</v>
      </c>
      <c r="C25" s="124" t="str">
        <f>VLOOKUP($B25,'[1]Іменні заявки'!$A:$J,3,FALSE)</f>
        <v>Волинська область</v>
      </c>
      <c r="D25" s="124" t="str">
        <f>VLOOKUP($B25,'[1]Іменні заявки'!$A:$J,4,FALSE)</f>
        <v>Волинська область</v>
      </c>
      <c r="E25" s="67" t="str">
        <f>VLOOKUP($B25,'[1]Іменні заявки'!$A:$J,2,FALSE)</f>
        <v>Гроховчук Ігор</v>
      </c>
      <c r="F25" s="44" t="str">
        <f>VLOOKUP($B25,'[1]Іменні заявки'!$A:$J,7,FALSE)</f>
        <v>ІІ</v>
      </c>
      <c r="G25" s="96">
        <v>0</v>
      </c>
      <c r="H25" s="96">
        <v>40</v>
      </c>
      <c r="I25" s="96">
        <v>60</v>
      </c>
      <c r="J25" s="97">
        <v>0.011805555555555555</v>
      </c>
      <c r="K25" s="96">
        <v>0</v>
      </c>
      <c r="L25" s="96">
        <v>0</v>
      </c>
      <c r="M25" s="96">
        <v>37</v>
      </c>
      <c r="N25" s="97">
        <v>0.015277777777777777</v>
      </c>
      <c r="O25" s="96">
        <v>60</v>
      </c>
      <c r="P25" s="96">
        <f>O25+M25+L25+K25+I25+H25+G25</f>
        <v>197</v>
      </c>
      <c r="Q25" s="97">
        <f>P25*Z$7</f>
        <v>0.045601851851851845</v>
      </c>
      <c r="R25" s="97">
        <f>J25+N25</f>
        <v>0.027083333333333334</v>
      </c>
      <c r="S25" s="97">
        <f>R25+Q25</f>
        <v>0.07268518518518519</v>
      </c>
      <c r="T25" s="92">
        <f>(S25/$S$11)*100</f>
        <v>278.1222320637733</v>
      </c>
      <c r="U25" s="68"/>
      <c r="V25" s="127">
        <v>8</v>
      </c>
    </row>
    <row r="26" spans="1:22" s="61" customFormat="1" ht="34.5" customHeight="1">
      <c r="A26" s="126"/>
      <c r="B26" s="58">
        <v>84</v>
      </c>
      <c r="C26" s="124"/>
      <c r="D26" s="124"/>
      <c r="E26" s="67" t="str">
        <f>VLOOKUP($B26,'[1]Іменні заявки'!$A:$J,2,FALSE)</f>
        <v>Пняк Анастасія</v>
      </c>
      <c r="F26" s="44" t="str">
        <f>VLOOKUP($B26,'[1]Іменні заявки'!$A:$J,7,FALSE)</f>
        <v>ІІ</v>
      </c>
      <c r="G26" s="96"/>
      <c r="H26" s="96"/>
      <c r="I26" s="96"/>
      <c r="J26" s="97"/>
      <c r="K26" s="96"/>
      <c r="L26" s="96"/>
      <c r="M26" s="96"/>
      <c r="N26" s="97"/>
      <c r="O26" s="96"/>
      <c r="P26" s="96"/>
      <c r="Q26" s="97"/>
      <c r="R26" s="97"/>
      <c r="S26" s="97"/>
      <c r="T26" s="92"/>
      <c r="U26" s="68"/>
      <c r="V26" s="127"/>
    </row>
    <row r="27" spans="1:24" s="61" customFormat="1" ht="34.5" customHeight="1">
      <c r="A27" s="126">
        <v>9</v>
      </c>
      <c r="B27" s="58">
        <v>30</v>
      </c>
      <c r="C27" s="124" t="str">
        <f>VLOOKUP($B27,'[1]Іменні заявки'!$A:$J,3,FALSE)</f>
        <v>"Едельвейс" Хмельницького ОЦТКУМ</v>
      </c>
      <c r="D27" s="124" t="str">
        <f>VLOOKUP($B27,'[1]Іменні заявки'!$A:$J,4,FALSE)</f>
        <v>Хмельницька обл.</v>
      </c>
      <c r="E27" s="67" t="str">
        <f>VLOOKUP($B27,'[1]Іменні заявки'!$A:$J,2,FALSE)</f>
        <v>Шпулак Павло Олександрович</v>
      </c>
      <c r="F27" s="44" t="str">
        <f>VLOOKUP($B27,'[1]Іменні заявки'!$A:$J,7,FALSE)</f>
        <v>ІІ</v>
      </c>
      <c r="G27" s="96">
        <v>0</v>
      </c>
      <c r="H27" s="96">
        <v>0</v>
      </c>
      <c r="I27" s="96">
        <v>60</v>
      </c>
      <c r="J27" s="97">
        <v>0.011805555555555555</v>
      </c>
      <c r="K27" s="96">
        <v>14</v>
      </c>
      <c r="L27" s="96">
        <v>40</v>
      </c>
      <c r="M27" s="96">
        <v>60</v>
      </c>
      <c r="N27" s="97">
        <v>0.015277777777777777</v>
      </c>
      <c r="O27" s="96">
        <v>60</v>
      </c>
      <c r="P27" s="96">
        <f>O27+M27+L27+K27+I27+H27+G27</f>
        <v>234</v>
      </c>
      <c r="Q27" s="97">
        <f>P27*Z$7</f>
        <v>0.05416666666666666</v>
      </c>
      <c r="R27" s="97">
        <f>J27+N27</f>
        <v>0.027083333333333334</v>
      </c>
      <c r="S27" s="97">
        <f>R27+Q27</f>
        <v>0.08124999999999999</v>
      </c>
      <c r="T27" s="92">
        <f>(S27/$S$11)*100</f>
        <v>310.8945969884854</v>
      </c>
      <c r="U27" s="68"/>
      <c r="V27" s="127">
        <v>9</v>
      </c>
      <c r="X27" s="125"/>
    </row>
    <row r="28" spans="1:24" s="61" customFormat="1" ht="34.5" customHeight="1">
      <c r="A28" s="126"/>
      <c r="B28" s="58">
        <v>31</v>
      </c>
      <c r="C28" s="124"/>
      <c r="D28" s="124"/>
      <c r="E28" s="67" t="str">
        <f>VLOOKUP($B28,'[1]Іменні заявки'!$A:$J,2,FALSE)</f>
        <v>Будзихівська Вікторія Анатоліївна</v>
      </c>
      <c r="F28" s="44" t="str">
        <f>VLOOKUP($B28,'[1]Іменні заявки'!$A:$J,7,FALSE)</f>
        <v>ІІ</v>
      </c>
      <c r="G28" s="96"/>
      <c r="H28" s="96"/>
      <c r="I28" s="96"/>
      <c r="J28" s="97"/>
      <c r="K28" s="96"/>
      <c r="L28" s="96"/>
      <c r="M28" s="96"/>
      <c r="N28" s="97"/>
      <c r="O28" s="96"/>
      <c r="P28" s="96"/>
      <c r="Q28" s="97"/>
      <c r="R28" s="97"/>
      <c r="S28" s="97"/>
      <c r="T28" s="92"/>
      <c r="U28" s="68"/>
      <c r="V28" s="127"/>
      <c r="X28" s="125"/>
    </row>
    <row r="29" spans="1:22" s="61" customFormat="1" ht="34.5" customHeight="1">
      <c r="A29" s="126">
        <v>10</v>
      </c>
      <c r="B29" s="58">
        <v>52</v>
      </c>
      <c r="C29" s="124" t="str">
        <f>VLOOKUP($B29,'[1]Іменні заявки'!$A:$J,3,FALSE)</f>
        <v>Рівненська СЮТ</v>
      </c>
      <c r="D29" s="124" t="str">
        <f>VLOOKUP($B29,'[1]Іменні заявки'!$A:$J,4,FALSE)</f>
        <v>Рівненська область</v>
      </c>
      <c r="E29" s="67" t="str">
        <f>VLOOKUP($B29,'[1]Іменні заявки'!$A:$J,2,FALSE)</f>
        <v>Гелешко Наталія</v>
      </c>
      <c r="F29" s="44" t="str">
        <f>VLOOKUP($B29,'[1]Іменні заявки'!$A:$J,7,FALSE)</f>
        <v>ІІ</v>
      </c>
      <c r="G29" s="96">
        <v>0</v>
      </c>
      <c r="H29" s="96">
        <v>60</v>
      </c>
      <c r="I29" s="96">
        <v>60</v>
      </c>
      <c r="J29" s="97">
        <v>0.011805555555555555</v>
      </c>
      <c r="K29" s="96">
        <v>3</v>
      </c>
      <c r="L29" s="96">
        <v>41</v>
      </c>
      <c r="M29" s="96">
        <v>60</v>
      </c>
      <c r="N29" s="97">
        <v>0.015277777777777777</v>
      </c>
      <c r="O29" s="96">
        <v>60</v>
      </c>
      <c r="P29" s="96">
        <f>O29+M29+L29+K29+I29+H29+G29</f>
        <v>284</v>
      </c>
      <c r="Q29" s="97">
        <f>P29*Z$7</f>
        <v>0.06574074074074074</v>
      </c>
      <c r="R29" s="97">
        <f>J29+N29</f>
        <v>0.027083333333333334</v>
      </c>
      <c r="S29" s="97">
        <f>R29+Q29</f>
        <v>0.09282407407407407</v>
      </c>
      <c r="T29" s="92">
        <f>(S29/$S$11)*100</f>
        <v>355.1815766164748</v>
      </c>
      <c r="U29" s="68"/>
      <c r="V29" s="127">
        <v>10</v>
      </c>
    </row>
    <row r="30" spans="1:22" s="61" customFormat="1" ht="34.5" customHeight="1">
      <c r="A30" s="126"/>
      <c r="B30" s="58">
        <v>55</v>
      </c>
      <c r="C30" s="124"/>
      <c r="D30" s="124"/>
      <c r="E30" s="67" t="str">
        <f>VLOOKUP($B30,'[1]Іменні заявки'!$A:$J,2,FALSE)</f>
        <v>Левчик Денис</v>
      </c>
      <c r="F30" s="44" t="str">
        <f>VLOOKUP($B30,'[1]Іменні заявки'!$A:$J,7,FALSE)</f>
        <v>ІІ</v>
      </c>
      <c r="G30" s="96"/>
      <c r="H30" s="96"/>
      <c r="I30" s="96"/>
      <c r="J30" s="97"/>
      <c r="K30" s="96"/>
      <c r="L30" s="96"/>
      <c r="M30" s="96"/>
      <c r="N30" s="97"/>
      <c r="O30" s="96"/>
      <c r="P30" s="96"/>
      <c r="Q30" s="97"/>
      <c r="R30" s="97"/>
      <c r="S30" s="97"/>
      <c r="T30" s="92"/>
      <c r="U30" s="68"/>
      <c r="V30" s="127"/>
    </row>
    <row r="31" spans="1:24" s="61" customFormat="1" ht="34.5" customHeight="1">
      <c r="A31" s="126">
        <v>11</v>
      </c>
      <c r="B31" s="58">
        <v>104</v>
      </c>
      <c r="C31" s="124" t="str">
        <f>VLOOKUP($B31,'[1]Іменні заявки'!$A:$J,3,FALSE)</f>
        <v>РЦСТКЕУМ Новоселиця</v>
      </c>
      <c r="D31" s="124" t="str">
        <f>VLOOKUP($B31,'[1]Іменні заявки'!$A:$J,4,FALSE)</f>
        <v>Новоселицький район</v>
      </c>
      <c r="E31" s="67" t="str">
        <f>VLOOKUP($B31,'[1]Іменні заявки'!$A:$J,2,FALSE)</f>
        <v>Урсой Олег</v>
      </c>
      <c r="F31" s="44" t="str">
        <f>VLOOKUP($B31,'[1]Іменні заявки'!$A:$J,7,FALSE)</f>
        <v>КМС</v>
      </c>
      <c r="G31" s="96">
        <v>3</v>
      </c>
      <c r="H31" s="96">
        <v>3</v>
      </c>
      <c r="I31" s="96">
        <v>60</v>
      </c>
      <c r="J31" s="97">
        <v>0.011805555555555555</v>
      </c>
      <c r="K31" s="96">
        <v>40</v>
      </c>
      <c r="L31" s="96">
        <v>60</v>
      </c>
      <c r="M31" s="96">
        <v>60</v>
      </c>
      <c r="N31" s="97">
        <v>0.015277777777777777</v>
      </c>
      <c r="O31" s="96">
        <v>60</v>
      </c>
      <c r="P31" s="96">
        <f>O31+M31+L31+K31+I31+H31+G31</f>
        <v>286</v>
      </c>
      <c r="Q31" s="97">
        <f>P31*Z$7</f>
        <v>0.0662037037037037</v>
      </c>
      <c r="R31" s="97">
        <f>J31+N31</f>
        <v>0.027083333333333334</v>
      </c>
      <c r="S31" s="97">
        <f>R31+Q31</f>
        <v>0.09328703703703703</v>
      </c>
      <c r="T31" s="92">
        <f>(S31/$S$11)*100</f>
        <v>356.95305580159436</v>
      </c>
      <c r="U31" s="68"/>
      <c r="V31" s="127">
        <v>11</v>
      </c>
      <c r="X31" s="125"/>
    </row>
    <row r="32" spans="1:24" s="61" customFormat="1" ht="34.5" customHeight="1">
      <c r="A32" s="126"/>
      <c r="B32" s="58">
        <v>101</v>
      </c>
      <c r="C32" s="124"/>
      <c r="D32" s="124"/>
      <c r="E32" s="67" t="str">
        <f>VLOOKUP($B32,'[1]Іменні заявки'!$A:$J,2,FALSE)</f>
        <v>Штефанеса Ганна</v>
      </c>
      <c r="F32" s="44" t="str">
        <f>VLOOKUP($B32,'[1]Іменні заявки'!$A:$J,7,FALSE)</f>
        <v>ІІІ</v>
      </c>
      <c r="G32" s="96"/>
      <c r="H32" s="96"/>
      <c r="I32" s="96"/>
      <c r="J32" s="97"/>
      <c r="K32" s="96"/>
      <c r="L32" s="96"/>
      <c r="M32" s="96"/>
      <c r="N32" s="97"/>
      <c r="O32" s="96"/>
      <c r="P32" s="96"/>
      <c r="Q32" s="97"/>
      <c r="R32" s="97"/>
      <c r="S32" s="97"/>
      <c r="T32" s="92"/>
      <c r="U32" s="68"/>
      <c r="V32" s="127"/>
      <c r="X32" s="125"/>
    </row>
    <row r="33" spans="1:22" s="61" customFormat="1" ht="34.5" customHeight="1">
      <c r="A33" s="126">
        <v>12</v>
      </c>
      <c r="B33" s="58">
        <v>73</v>
      </c>
      <c r="C33" s="124" t="str">
        <f>VLOOKUP($B33,'[1]Іменні заявки'!$A:$J,3,FALSE)</f>
        <v>Глибоцький район</v>
      </c>
      <c r="D33" s="124" t="str">
        <f>VLOOKUP($B33,'[1]Іменні заявки'!$A:$J,4,FALSE)</f>
        <v>Глибоцького району</v>
      </c>
      <c r="E33" s="67" t="str">
        <f>VLOOKUP($B33,'[1]Іменні заявки'!$A:$J,2,FALSE)</f>
        <v>Кришка Василь</v>
      </c>
      <c r="F33" s="44" t="str">
        <f>VLOOKUP($B33,'[1]Іменні заявки'!$A:$J,7,FALSE)</f>
        <v>ІІ</v>
      </c>
      <c r="G33" s="96">
        <v>6</v>
      </c>
      <c r="H33" s="96">
        <v>60</v>
      </c>
      <c r="I33" s="96">
        <v>60</v>
      </c>
      <c r="J33" s="97">
        <v>0.011805555555555555</v>
      </c>
      <c r="K33" s="96">
        <v>60</v>
      </c>
      <c r="L33" s="96">
        <v>60</v>
      </c>
      <c r="M33" s="96">
        <v>60</v>
      </c>
      <c r="N33" s="97">
        <v>0.015277777777777777</v>
      </c>
      <c r="O33" s="96">
        <v>60</v>
      </c>
      <c r="P33" s="96">
        <f>O33+M33+L33+K33+I33+H33+G33</f>
        <v>366</v>
      </c>
      <c r="Q33" s="97">
        <f>P33*Z$7</f>
        <v>0.08472222222222221</v>
      </c>
      <c r="R33" s="97">
        <f>J33+N33</f>
        <v>0.027083333333333334</v>
      </c>
      <c r="S33" s="97">
        <f>R33+Q33</f>
        <v>0.11180555555555555</v>
      </c>
      <c r="T33" s="92">
        <f>(S33/$S$11)*100</f>
        <v>427.8122232063773</v>
      </c>
      <c r="U33" s="68"/>
      <c r="V33" s="127">
        <v>12</v>
      </c>
    </row>
    <row r="34" spans="1:22" s="61" customFormat="1" ht="34.5" customHeight="1">
      <c r="A34" s="126"/>
      <c r="B34" s="58">
        <v>70</v>
      </c>
      <c r="C34" s="124"/>
      <c r="D34" s="124"/>
      <c r="E34" s="67" t="str">
        <f>VLOOKUP($B34,'[1]Іменні заявки'!$A:$J,2,FALSE)</f>
        <v>Судакова Кароліна</v>
      </c>
      <c r="F34" s="44" t="str">
        <f>VLOOKUP($B34,'[1]Іменні заявки'!$A:$J,7,FALSE)</f>
        <v>ІІ</v>
      </c>
      <c r="G34" s="96"/>
      <c r="H34" s="96"/>
      <c r="I34" s="96"/>
      <c r="J34" s="97"/>
      <c r="K34" s="96"/>
      <c r="L34" s="96"/>
      <c r="M34" s="96"/>
      <c r="N34" s="97"/>
      <c r="O34" s="96"/>
      <c r="P34" s="96"/>
      <c r="Q34" s="97"/>
      <c r="R34" s="97"/>
      <c r="S34" s="97"/>
      <c r="T34" s="92"/>
      <c r="U34" s="68"/>
      <c r="V34" s="127"/>
    </row>
    <row r="35" spans="1:24" s="61" customFormat="1" ht="34.5" customHeight="1">
      <c r="A35" s="126">
        <v>13</v>
      </c>
      <c r="B35" s="58">
        <v>103</v>
      </c>
      <c r="C35" s="124" t="str">
        <f>VLOOKUP($B35,'[1]Іменні заявки'!$A:$J,3,FALSE)</f>
        <v>РЦСТКЕУМ Новоселиця</v>
      </c>
      <c r="D35" s="124" t="str">
        <f>VLOOKUP($B35,'[1]Іменні заявки'!$A:$J,4,FALSE)</f>
        <v>Новоселицький район</v>
      </c>
      <c r="E35" s="67" t="str">
        <f>VLOOKUP($B35,'[1]Іменні заявки'!$A:$J,2,FALSE)</f>
        <v>Гульпе Олексій</v>
      </c>
      <c r="F35" s="44" t="str">
        <f>VLOOKUP($B35,'[1]Іменні заявки'!$A:$J,7,FALSE)</f>
        <v>КМС</v>
      </c>
      <c r="G35" s="96">
        <v>45</v>
      </c>
      <c r="H35" s="96">
        <v>60</v>
      </c>
      <c r="I35" s="96">
        <v>60</v>
      </c>
      <c r="J35" s="97">
        <v>0.011805555555555555</v>
      </c>
      <c r="K35" s="96">
        <v>60</v>
      </c>
      <c r="L35" s="96">
        <v>60</v>
      </c>
      <c r="M35" s="96">
        <v>60</v>
      </c>
      <c r="N35" s="97">
        <v>0.015277777777777777</v>
      </c>
      <c r="O35" s="96">
        <v>60</v>
      </c>
      <c r="P35" s="96">
        <f>O35+M35+L35+K35+I35+H35+G35</f>
        <v>405</v>
      </c>
      <c r="Q35" s="97">
        <f>P35*Z$7</f>
        <v>0.09374999999999999</v>
      </c>
      <c r="R35" s="97">
        <f>J35+N35</f>
        <v>0.027083333333333334</v>
      </c>
      <c r="S35" s="97">
        <f>R35+Q35</f>
        <v>0.12083333333333332</v>
      </c>
      <c r="T35" s="92">
        <f>(S35/$S$11)*100</f>
        <v>462.356067316209</v>
      </c>
      <c r="U35" s="68"/>
      <c r="V35" s="127">
        <v>13</v>
      </c>
      <c r="X35" s="125"/>
    </row>
    <row r="36" spans="1:24" s="61" customFormat="1" ht="34.5" customHeight="1">
      <c r="A36" s="126"/>
      <c r="B36" s="58">
        <v>100</v>
      </c>
      <c r="C36" s="124"/>
      <c r="D36" s="124"/>
      <c r="E36" s="67" t="str">
        <f>VLOOKUP($B36,'[1]Іменні заявки'!$A:$J,2,FALSE)</f>
        <v>Єфтемій Анастасія</v>
      </c>
      <c r="F36" s="44" t="str">
        <f>VLOOKUP($B36,'[1]Іменні заявки'!$A:$J,7,FALSE)</f>
        <v>ІІ</v>
      </c>
      <c r="G36" s="96"/>
      <c r="H36" s="96"/>
      <c r="I36" s="96"/>
      <c r="J36" s="97"/>
      <c r="K36" s="96"/>
      <c r="L36" s="96"/>
      <c r="M36" s="96"/>
      <c r="N36" s="97"/>
      <c r="O36" s="96"/>
      <c r="P36" s="96"/>
      <c r="Q36" s="97"/>
      <c r="R36" s="97"/>
      <c r="S36" s="97"/>
      <c r="T36" s="92"/>
      <c r="U36" s="68"/>
      <c r="V36" s="127"/>
      <c r="X36" s="125"/>
    </row>
    <row r="37" spans="1:22" s="61" customFormat="1" ht="34.5" customHeight="1">
      <c r="A37" s="126">
        <v>14</v>
      </c>
      <c r="B37" s="58">
        <v>75</v>
      </c>
      <c r="C37" s="124" t="str">
        <f>VLOOKUP($B37,'[1]Іменні заявки'!$A:$J,3,FALSE)</f>
        <v>Глибоцький район</v>
      </c>
      <c r="D37" s="124" t="str">
        <f>VLOOKUP($B37,'[1]Іменні заявки'!$A:$J,4,FALSE)</f>
        <v>Глибоцького району</v>
      </c>
      <c r="E37" s="67" t="str">
        <f>VLOOKUP($B37,'[1]Іменні заявки'!$A:$J,2,FALSE)</f>
        <v>Кіперю Олександр</v>
      </c>
      <c r="F37" s="44" t="str">
        <f>VLOOKUP($B37,'[1]Іменні заявки'!$A:$J,7,FALSE)</f>
        <v>ІІІ</v>
      </c>
      <c r="G37" s="96"/>
      <c r="H37" s="96"/>
      <c r="I37" s="96"/>
      <c r="J37" s="97"/>
      <c r="K37" s="96"/>
      <c r="L37" s="96"/>
      <c r="M37" s="96"/>
      <c r="N37" s="97"/>
      <c r="O37" s="96"/>
      <c r="P37" s="96">
        <f>O37+M37+L37+K37+I37+H37+G37</f>
        <v>0</v>
      </c>
      <c r="Q37" s="97">
        <f>P37*Z$7</f>
        <v>0</v>
      </c>
      <c r="R37" s="97">
        <f>J37+N37</f>
        <v>0</v>
      </c>
      <c r="S37" s="97" t="s">
        <v>66</v>
      </c>
      <c r="T37" s="92"/>
      <c r="U37" s="68"/>
      <c r="V37" s="127">
        <v>14</v>
      </c>
    </row>
    <row r="38" spans="1:22" s="61" customFormat="1" ht="34.5" customHeight="1">
      <c r="A38" s="126"/>
      <c r="B38" s="58">
        <v>74</v>
      </c>
      <c r="C38" s="124"/>
      <c r="D38" s="124"/>
      <c r="E38" s="67" t="str">
        <f>VLOOKUP($B38,'[1]Іменні заявки'!$A:$J,2,FALSE)</f>
        <v>Юркевич Світлана</v>
      </c>
      <c r="F38" s="44" t="str">
        <f>VLOOKUP($B38,'[1]Іменні заявки'!$A:$J,7,FALSE)</f>
        <v>ІІ</v>
      </c>
      <c r="G38" s="96"/>
      <c r="H38" s="96"/>
      <c r="I38" s="96"/>
      <c r="J38" s="97"/>
      <c r="K38" s="96"/>
      <c r="L38" s="96"/>
      <c r="M38" s="96"/>
      <c r="N38" s="97"/>
      <c r="O38" s="96"/>
      <c r="P38" s="96"/>
      <c r="Q38" s="97"/>
      <c r="R38" s="97"/>
      <c r="S38" s="97"/>
      <c r="T38" s="92"/>
      <c r="U38" s="68"/>
      <c r="V38" s="127"/>
    </row>
    <row r="40" spans="4:5" ht="12.75">
      <c r="D40" t="s">
        <v>26</v>
      </c>
      <c r="E40" t="s">
        <v>27</v>
      </c>
    </row>
    <row r="42" spans="4:5" ht="12.75">
      <c r="D42" t="s">
        <v>28</v>
      </c>
      <c r="E42" t="s">
        <v>29</v>
      </c>
    </row>
  </sheetData>
  <mergeCells count="261">
    <mergeCell ref="S37:S38"/>
    <mergeCell ref="T37:T38"/>
    <mergeCell ref="V37:V38"/>
    <mergeCell ref="O37:O38"/>
    <mergeCell ref="P37:P38"/>
    <mergeCell ref="Q37:Q38"/>
    <mergeCell ref="R37:R38"/>
    <mergeCell ref="K37:K38"/>
    <mergeCell ref="L37:L38"/>
    <mergeCell ref="M37:M38"/>
    <mergeCell ref="N37:N38"/>
    <mergeCell ref="T35:T36"/>
    <mergeCell ref="V35:V36"/>
    <mergeCell ref="X35:X36"/>
    <mergeCell ref="A37:A38"/>
    <mergeCell ref="C37:C38"/>
    <mergeCell ref="D37:D38"/>
    <mergeCell ref="G37:G38"/>
    <mergeCell ref="H37:H38"/>
    <mergeCell ref="I37:I38"/>
    <mergeCell ref="J37:J38"/>
    <mergeCell ref="P35:P36"/>
    <mergeCell ref="Q35:Q36"/>
    <mergeCell ref="R35:R36"/>
    <mergeCell ref="S35:S36"/>
    <mergeCell ref="L35:L36"/>
    <mergeCell ref="M35:M36"/>
    <mergeCell ref="N35:N36"/>
    <mergeCell ref="O35:O36"/>
    <mergeCell ref="T33:T34"/>
    <mergeCell ref="V33:V34"/>
    <mergeCell ref="A35:A36"/>
    <mergeCell ref="C35:C36"/>
    <mergeCell ref="D35:D36"/>
    <mergeCell ref="G35:G36"/>
    <mergeCell ref="H35:H36"/>
    <mergeCell ref="I35:I36"/>
    <mergeCell ref="J35:J36"/>
    <mergeCell ref="K35:K36"/>
    <mergeCell ref="P33:P34"/>
    <mergeCell ref="Q33:Q34"/>
    <mergeCell ref="R33:R34"/>
    <mergeCell ref="S33:S34"/>
    <mergeCell ref="L33:L34"/>
    <mergeCell ref="M33:M34"/>
    <mergeCell ref="N33:N34"/>
    <mergeCell ref="O33:O34"/>
    <mergeCell ref="H33:H34"/>
    <mergeCell ref="I33:I34"/>
    <mergeCell ref="J33:J34"/>
    <mergeCell ref="K33:K34"/>
    <mergeCell ref="A33:A34"/>
    <mergeCell ref="C33:C34"/>
    <mergeCell ref="D33:D34"/>
    <mergeCell ref="G33:G34"/>
    <mergeCell ref="S31:S32"/>
    <mergeCell ref="T31:T32"/>
    <mergeCell ref="V31:V32"/>
    <mergeCell ref="X31:X32"/>
    <mergeCell ref="O31:O32"/>
    <mergeCell ref="P31:P32"/>
    <mergeCell ref="Q31:Q32"/>
    <mergeCell ref="R31:R32"/>
    <mergeCell ref="K31:K32"/>
    <mergeCell ref="L31:L32"/>
    <mergeCell ref="M31:M32"/>
    <mergeCell ref="N31:N32"/>
    <mergeCell ref="S29:S30"/>
    <mergeCell ref="T29:T30"/>
    <mergeCell ref="V29:V30"/>
    <mergeCell ref="A31:A32"/>
    <mergeCell ref="C31:C32"/>
    <mergeCell ref="D31:D32"/>
    <mergeCell ref="G31:G32"/>
    <mergeCell ref="H31:H32"/>
    <mergeCell ref="I31:I32"/>
    <mergeCell ref="J31:J32"/>
    <mergeCell ref="O29:O30"/>
    <mergeCell ref="P29:P30"/>
    <mergeCell ref="Q29:Q30"/>
    <mergeCell ref="R29:R30"/>
    <mergeCell ref="K29:K30"/>
    <mergeCell ref="L29:L30"/>
    <mergeCell ref="M29:M30"/>
    <mergeCell ref="N29:N30"/>
    <mergeCell ref="T27:T28"/>
    <mergeCell ref="V27:V28"/>
    <mergeCell ref="X27:X28"/>
    <mergeCell ref="A29:A30"/>
    <mergeCell ref="C29:C30"/>
    <mergeCell ref="D29:D30"/>
    <mergeCell ref="G29:G30"/>
    <mergeCell ref="H29:H30"/>
    <mergeCell ref="I29:I30"/>
    <mergeCell ref="J29:J30"/>
    <mergeCell ref="P27:P28"/>
    <mergeCell ref="Q27:Q28"/>
    <mergeCell ref="R27:R28"/>
    <mergeCell ref="S27:S28"/>
    <mergeCell ref="L27:L28"/>
    <mergeCell ref="M27:M28"/>
    <mergeCell ref="N27:N28"/>
    <mergeCell ref="O27:O28"/>
    <mergeCell ref="T25:T26"/>
    <mergeCell ref="V25:V26"/>
    <mergeCell ref="A27:A28"/>
    <mergeCell ref="C27:C28"/>
    <mergeCell ref="D27:D28"/>
    <mergeCell ref="G27:G28"/>
    <mergeCell ref="H27:H28"/>
    <mergeCell ref="I27:I28"/>
    <mergeCell ref="J27:J28"/>
    <mergeCell ref="K27:K28"/>
    <mergeCell ref="P25:P26"/>
    <mergeCell ref="Q25:Q26"/>
    <mergeCell ref="R25:R26"/>
    <mergeCell ref="S25:S26"/>
    <mergeCell ref="L25:L26"/>
    <mergeCell ref="M25:M26"/>
    <mergeCell ref="N25:N26"/>
    <mergeCell ref="O25:O26"/>
    <mergeCell ref="H25:H26"/>
    <mergeCell ref="I25:I26"/>
    <mergeCell ref="J25:J26"/>
    <mergeCell ref="K25:K26"/>
    <mergeCell ref="A25:A26"/>
    <mergeCell ref="C25:C26"/>
    <mergeCell ref="D25:D26"/>
    <mergeCell ref="G25:G26"/>
    <mergeCell ref="S23:S24"/>
    <mergeCell ref="T23:T24"/>
    <mergeCell ref="V23:V24"/>
    <mergeCell ref="X23:X24"/>
    <mergeCell ref="O23:O24"/>
    <mergeCell ref="P23:P24"/>
    <mergeCell ref="Q23:Q24"/>
    <mergeCell ref="R23:R24"/>
    <mergeCell ref="K23:K24"/>
    <mergeCell ref="L23:L24"/>
    <mergeCell ref="M23:M24"/>
    <mergeCell ref="N23:N24"/>
    <mergeCell ref="S21:S22"/>
    <mergeCell ref="T21:T22"/>
    <mergeCell ref="V21:V22"/>
    <mergeCell ref="A23:A24"/>
    <mergeCell ref="C23:C24"/>
    <mergeCell ref="D23:D24"/>
    <mergeCell ref="G23:G24"/>
    <mergeCell ref="H23:H24"/>
    <mergeCell ref="I23:I24"/>
    <mergeCell ref="J23:J24"/>
    <mergeCell ref="O21:O22"/>
    <mergeCell ref="P21:P22"/>
    <mergeCell ref="Q21:Q22"/>
    <mergeCell ref="R21:R22"/>
    <mergeCell ref="K21:K22"/>
    <mergeCell ref="L21:L22"/>
    <mergeCell ref="M21:M22"/>
    <mergeCell ref="N21:N22"/>
    <mergeCell ref="S19:S20"/>
    <mergeCell ref="T19:T20"/>
    <mergeCell ref="V19:V20"/>
    <mergeCell ref="A21:A22"/>
    <mergeCell ref="C21:C22"/>
    <mergeCell ref="D21:D22"/>
    <mergeCell ref="G21:G22"/>
    <mergeCell ref="H21:H22"/>
    <mergeCell ref="I21:I22"/>
    <mergeCell ref="J21:J22"/>
    <mergeCell ref="O19:O20"/>
    <mergeCell ref="P19:P20"/>
    <mergeCell ref="Q19:Q20"/>
    <mergeCell ref="R19:R20"/>
    <mergeCell ref="K19:K20"/>
    <mergeCell ref="L19:L20"/>
    <mergeCell ref="M19:M20"/>
    <mergeCell ref="N19:N20"/>
    <mergeCell ref="S17:S18"/>
    <mergeCell ref="T17:T18"/>
    <mergeCell ref="V17:V18"/>
    <mergeCell ref="A19:A20"/>
    <mergeCell ref="C19:C20"/>
    <mergeCell ref="D19:D20"/>
    <mergeCell ref="G19:G20"/>
    <mergeCell ref="H19:H20"/>
    <mergeCell ref="I19:I20"/>
    <mergeCell ref="J19:J20"/>
    <mergeCell ref="O17:O18"/>
    <mergeCell ref="P17:P18"/>
    <mergeCell ref="Q17:Q18"/>
    <mergeCell ref="R17:R18"/>
    <mergeCell ref="K17:K18"/>
    <mergeCell ref="L17:L18"/>
    <mergeCell ref="M17:M18"/>
    <mergeCell ref="N17:N18"/>
    <mergeCell ref="S15:S16"/>
    <mergeCell ref="T15:T16"/>
    <mergeCell ref="V15:V16"/>
    <mergeCell ref="A17:A18"/>
    <mergeCell ref="C17:C18"/>
    <mergeCell ref="D17:D18"/>
    <mergeCell ref="G17:G18"/>
    <mergeCell ref="H17:H18"/>
    <mergeCell ref="I17:I18"/>
    <mergeCell ref="J17:J18"/>
    <mergeCell ref="O15:O16"/>
    <mergeCell ref="P15:P16"/>
    <mergeCell ref="Q15:Q16"/>
    <mergeCell ref="R15:R16"/>
    <mergeCell ref="K15:K16"/>
    <mergeCell ref="L15:L16"/>
    <mergeCell ref="M15:M16"/>
    <mergeCell ref="N15:N16"/>
    <mergeCell ref="T13:T14"/>
    <mergeCell ref="V13:V14"/>
    <mergeCell ref="X13:X14"/>
    <mergeCell ref="A15:A16"/>
    <mergeCell ref="C15:C16"/>
    <mergeCell ref="D15:D16"/>
    <mergeCell ref="G15:G16"/>
    <mergeCell ref="H15:H16"/>
    <mergeCell ref="I15:I16"/>
    <mergeCell ref="J15:J16"/>
    <mergeCell ref="P13:P14"/>
    <mergeCell ref="Q13:Q14"/>
    <mergeCell ref="R13:R14"/>
    <mergeCell ref="S13:S14"/>
    <mergeCell ref="L13:L14"/>
    <mergeCell ref="M13:M14"/>
    <mergeCell ref="N13:N14"/>
    <mergeCell ref="O13:O14"/>
    <mergeCell ref="H13:H14"/>
    <mergeCell ref="I13:I14"/>
    <mergeCell ref="J13:J14"/>
    <mergeCell ref="K13:K14"/>
    <mergeCell ref="A13:A14"/>
    <mergeCell ref="C13:C14"/>
    <mergeCell ref="D13:D14"/>
    <mergeCell ref="G13:G14"/>
    <mergeCell ref="S11:S12"/>
    <mergeCell ref="T11:T12"/>
    <mergeCell ref="V11:V12"/>
    <mergeCell ref="X11:X12"/>
    <mergeCell ref="O11:O12"/>
    <mergeCell ref="P11:P12"/>
    <mergeCell ref="Q11:Q12"/>
    <mergeCell ref="R11:R12"/>
    <mergeCell ref="K11:K12"/>
    <mergeCell ref="L11:L12"/>
    <mergeCell ref="M11:M12"/>
    <mergeCell ref="N11:N12"/>
    <mergeCell ref="A1:X1"/>
    <mergeCell ref="A2:X2"/>
    <mergeCell ref="A3:X3"/>
    <mergeCell ref="A11:A12"/>
    <mergeCell ref="C11:C12"/>
    <mergeCell ref="D11:D12"/>
    <mergeCell ref="G11:G12"/>
    <mergeCell ref="H11:H12"/>
    <mergeCell ref="I11:I12"/>
    <mergeCell ref="J11:J12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2" orientation="landscape" paperSize="9" scale="53" r:id="rId1"/>
  <rowBreaks count="1" manualBreakCount="1">
    <brk id="26" max="2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3"/>
  <sheetViews>
    <sheetView workbookViewId="0" topLeftCell="I22">
      <selection activeCell="M30" sqref="M30"/>
    </sheetView>
  </sheetViews>
  <sheetFormatPr defaultColWidth="9.00390625" defaultRowHeight="12.75"/>
  <cols>
    <col min="1" max="1" width="5.875" style="0" customWidth="1"/>
    <col min="2" max="2" width="6.75390625" style="0" customWidth="1"/>
    <col min="3" max="3" width="27.75390625" style="0" customWidth="1"/>
    <col min="4" max="4" width="17.00390625" style="0" customWidth="1"/>
    <col min="5" max="5" width="24.00390625" style="0" customWidth="1"/>
    <col min="6" max="6" width="11.875" style="0" customWidth="1"/>
    <col min="7" max="7" width="8.00390625" style="0" customWidth="1"/>
    <col min="8" max="8" width="7.875" style="0" customWidth="1"/>
    <col min="10" max="10" width="6.125" style="0" customWidth="1"/>
    <col min="11" max="11" width="6.25390625" style="0" customWidth="1"/>
    <col min="13" max="13" width="7.00390625" style="0" customWidth="1"/>
    <col min="14" max="14" width="7.125" style="0" customWidth="1"/>
    <col min="15" max="15" width="14.375" style="0" bestFit="1" customWidth="1"/>
    <col min="16" max="16" width="11.00390625" style="0" customWidth="1"/>
    <col min="17" max="17" width="10.25390625" style="0" customWidth="1"/>
    <col min="18" max="18" width="11.125" style="0" customWidth="1"/>
    <col min="19" max="19" width="12.875" style="0" customWidth="1"/>
    <col min="21" max="21" width="13.125" style="0" customWidth="1"/>
    <col min="24" max="24" width="9.25390625" style="0" bestFit="1" customWidth="1"/>
  </cols>
  <sheetData>
    <row r="1" spans="1:22" ht="18.75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</row>
    <row r="2" spans="1:22" ht="12.7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</row>
    <row r="3" spans="1:22" ht="12.75">
      <c r="A3" s="120" t="s">
        <v>67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</row>
    <row r="4" spans="1:22" ht="15">
      <c r="A4" s="128" t="s">
        <v>2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6"/>
      <c r="V4" s="16"/>
    </row>
    <row r="5" spans="1:22" ht="15.75">
      <c r="A5" s="4" t="s">
        <v>30</v>
      </c>
      <c r="B5" s="16"/>
      <c r="C5" s="16"/>
      <c r="D5" s="16"/>
      <c r="E5" s="16"/>
      <c r="F5" s="16"/>
      <c r="G5" s="16"/>
      <c r="H5" s="37"/>
      <c r="I5" s="37"/>
      <c r="J5" s="37"/>
      <c r="K5" s="37"/>
      <c r="L5" s="37"/>
      <c r="M5" s="16"/>
      <c r="N5" s="16"/>
      <c r="O5" s="39"/>
      <c r="P5" s="38"/>
      <c r="Q5" s="129" t="s">
        <v>68</v>
      </c>
      <c r="R5" s="129"/>
      <c r="S5" s="16"/>
      <c r="U5" s="16"/>
      <c r="V5" s="16"/>
    </row>
    <row r="6" spans="1:22" ht="19.5" customHeight="1">
      <c r="A6" s="4" t="s">
        <v>4</v>
      </c>
      <c r="B6" s="16"/>
      <c r="C6" s="16"/>
      <c r="D6" s="16"/>
      <c r="E6" s="16"/>
      <c r="F6" s="16"/>
      <c r="G6" s="16"/>
      <c r="H6" s="37"/>
      <c r="I6" s="37"/>
      <c r="J6" s="37"/>
      <c r="K6" s="37"/>
      <c r="L6" s="37"/>
      <c r="M6" s="16"/>
      <c r="N6" s="16"/>
      <c r="O6" s="130" t="s">
        <v>40</v>
      </c>
      <c r="P6" s="130"/>
      <c r="Q6" s="69">
        <v>1.05</v>
      </c>
      <c r="R6" s="16"/>
      <c r="S6" s="16"/>
      <c r="U6" s="16"/>
      <c r="V6" s="16"/>
    </row>
    <row r="7" spans="1:24" ht="19.5" customHeight="1">
      <c r="A7" s="17" t="s">
        <v>31</v>
      </c>
      <c r="B7" s="16"/>
      <c r="C7" s="16"/>
      <c r="D7" s="16"/>
      <c r="E7" s="16"/>
      <c r="F7" s="16"/>
      <c r="G7" s="16"/>
      <c r="H7" s="131" t="s">
        <v>69</v>
      </c>
      <c r="I7" s="131"/>
      <c r="J7" s="131"/>
      <c r="K7" s="131"/>
      <c r="L7" s="131"/>
      <c r="O7" s="130" t="s">
        <v>42</v>
      </c>
      <c r="P7" s="130"/>
      <c r="Q7" s="69">
        <v>1.23</v>
      </c>
      <c r="U7" s="16"/>
      <c r="V7" s="16"/>
      <c r="X7" s="18">
        <v>0.00011574074074074073</v>
      </c>
    </row>
    <row r="8" spans="1:22" ht="19.5" customHeight="1">
      <c r="A8" s="16" t="s">
        <v>32</v>
      </c>
      <c r="B8" s="16"/>
      <c r="C8" s="16"/>
      <c r="D8" s="16"/>
      <c r="E8" s="16"/>
      <c r="F8" s="16"/>
      <c r="G8" s="16"/>
      <c r="H8" s="37"/>
      <c r="I8" s="37"/>
      <c r="J8" s="37"/>
      <c r="K8" s="37"/>
      <c r="L8" s="37"/>
      <c r="M8" s="16"/>
      <c r="N8" s="16"/>
      <c r="O8" s="129" t="s">
        <v>44</v>
      </c>
      <c r="P8" s="129"/>
      <c r="Q8" s="69">
        <v>1.58</v>
      </c>
      <c r="R8" s="16"/>
      <c r="S8" s="16"/>
      <c r="U8" s="19"/>
      <c r="V8" s="16"/>
    </row>
    <row r="9" spans="1:22" ht="19.5" customHeight="1">
      <c r="A9" s="23"/>
      <c r="B9" s="21"/>
      <c r="C9" s="21"/>
      <c r="D9" s="21"/>
      <c r="E9" s="22"/>
      <c r="F9" s="22"/>
      <c r="G9" s="22"/>
      <c r="H9" s="37"/>
      <c r="I9" s="37"/>
      <c r="J9" s="37"/>
      <c r="K9" s="37"/>
      <c r="L9" s="37"/>
      <c r="M9" s="16"/>
      <c r="N9" s="16"/>
      <c r="O9" s="16"/>
      <c r="P9" s="16"/>
      <c r="Q9" s="16"/>
      <c r="R9" s="16"/>
      <c r="S9" s="16"/>
      <c r="T9" s="23"/>
      <c r="U9" s="16"/>
      <c r="V9" s="16"/>
    </row>
    <row r="10" spans="1:21" ht="103.5" customHeight="1">
      <c r="A10" s="63" t="s">
        <v>21</v>
      </c>
      <c r="B10" s="25" t="s">
        <v>5</v>
      </c>
      <c r="C10" s="26" t="s">
        <v>22</v>
      </c>
      <c r="D10" s="26" t="s">
        <v>7</v>
      </c>
      <c r="E10" s="26" t="s">
        <v>6</v>
      </c>
      <c r="F10" s="25" t="s">
        <v>23</v>
      </c>
      <c r="G10" s="70" t="s">
        <v>49</v>
      </c>
      <c r="H10" s="70" t="s">
        <v>50</v>
      </c>
      <c r="I10" s="70" t="s">
        <v>70</v>
      </c>
      <c r="J10" s="70" t="s">
        <v>71</v>
      </c>
      <c r="K10" s="70" t="s">
        <v>72</v>
      </c>
      <c r="L10" s="70" t="s">
        <v>73</v>
      </c>
      <c r="M10" s="70" t="s">
        <v>74</v>
      </c>
      <c r="N10" s="70" t="s">
        <v>75</v>
      </c>
      <c r="O10" s="27" t="s">
        <v>53</v>
      </c>
      <c r="P10" s="27" t="s">
        <v>54</v>
      </c>
      <c r="Q10" s="27" t="s">
        <v>55</v>
      </c>
      <c r="R10" s="27" t="s">
        <v>56</v>
      </c>
      <c r="S10" s="27" t="s">
        <v>57</v>
      </c>
      <c r="T10" s="25" t="s">
        <v>10</v>
      </c>
      <c r="U10" s="71" t="s">
        <v>58</v>
      </c>
    </row>
    <row r="11" spans="1:22" ht="30" customHeight="1">
      <c r="A11" s="72">
        <v>1</v>
      </c>
      <c r="B11" s="73">
        <v>94</v>
      </c>
      <c r="C11" s="74" t="str">
        <f>VLOOKUP($B11,'[1]Іменні заявки'!$A:$K,2,FALSE)</f>
        <v>Гафич Ольга Миколаївна</v>
      </c>
      <c r="D11" s="74" t="str">
        <f>VLOOKUP($B11,'[1]Іменні заявки'!$A:$K,4,FALSE)</f>
        <v>Хмельницька обл.</v>
      </c>
      <c r="E11" s="74" t="str">
        <f>VLOOKUP($B11,'[1]Іменні заявки'!$A:$K,3,FALSE)</f>
        <v>"Екстрим" м.Кам'янець-Подільський</v>
      </c>
      <c r="F11" s="75" t="str">
        <f>VLOOKUP($B11,'[1]Іменні заявки'!$A:$K,7,FALSE)</f>
        <v>І</v>
      </c>
      <c r="G11" s="72">
        <v>0</v>
      </c>
      <c r="H11" s="72">
        <v>6</v>
      </c>
      <c r="I11" s="72">
        <v>0</v>
      </c>
      <c r="J11" s="72">
        <v>0</v>
      </c>
      <c r="K11" s="72"/>
      <c r="L11" s="72">
        <v>0</v>
      </c>
      <c r="M11" s="72">
        <v>0</v>
      </c>
      <c r="N11" s="72">
        <v>0</v>
      </c>
      <c r="O11" s="76">
        <f aca="true" t="shared" si="0" ref="O11:O26">N11+M11+L11+J11+I11+H11+G11</f>
        <v>6</v>
      </c>
      <c r="P11" s="77">
        <f aca="true" t="shared" si="1" ref="P11:P29">O11*$X$7</f>
        <v>0.0006944444444444444</v>
      </c>
      <c r="Q11" s="77">
        <v>0.019247685185185184</v>
      </c>
      <c r="R11" s="77">
        <f aca="true" t="shared" si="2" ref="R11:R26">Q11+P11</f>
        <v>0.01994212962962963</v>
      </c>
      <c r="S11" s="78">
        <v>100</v>
      </c>
      <c r="T11" s="79" t="s">
        <v>76</v>
      </c>
      <c r="U11" s="75" t="s">
        <v>13</v>
      </c>
      <c r="V11">
        <v>10</v>
      </c>
    </row>
    <row r="12" spans="1:22" ht="30" customHeight="1">
      <c r="A12" s="72">
        <v>2</v>
      </c>
      <c r="B12" s="73">
        <v>95</v>
      </c>
      <c r="C12" s="74" t="str">
        <f>VLOOKUP($B12,'[1]Іменні заявки'!$A:$K,2,FALSE)</f>
        <v>Астахова Надія Юріївна</v>
      </c>
      <c r="D12" s="74" t="str">
        <f>VLOOKUP($B12,'[1]Іменні заявки'!$A:$K,4,FALSE)</f>
        <v>Хмельницька обл.</v>
      </c>
      <c r="E12" s="74" t="str">
        <f>VLOOKUP($B12,'[1]Іменні заявки'!$A:$K,3,FALSE)</f>
        <v>"Екстрим" м.Кам'янець-Подільський</v>
      </c>
      <c r="F12" s="75" t="str">
        <f>VLOOKUP($B12,'[1]Іменні заявки'!$A:$K,7,FALSE)</f>
        <v>ІІ</v>
      </c>
      <c r="G12" s="72">
        <v>0</v>
      </c>
      <c r="H12" s="72">
        <v>0</v>
      </c>
      <c r="I12" s="72">
        <v>40</v>
      </c>
      <c r="J12" s="72">
        <v>0</v>
      </c>
      <c r="K12" s="72"/>
      <c r="L12" s="72">
        <v>0</v>
      </c>
      <c r="M12" s="72">
        <v>0</v>
      </c>
      <c r="N12" s="72">
        <v>1</v>
      </c>
      <c r="O12" s="76">
        <f t="shared" si="0"/>
        <v>41</v>
      </c>
      <c r="P12" s="77">
        <f t="shared" si="1"/>
        <v>0.00474537037037037</v>
      </c>
      <c r="Q12" s="77">
        <v>0.018125</v>
      </c>
      <c r="R12" s="77">
        <f t="shared" si="2"/>
        <v>0.022870370370370367</v>
      </c>
      <c r="S12" s="78">
        <f>(R12/$R$11)*100</f>
        <v>114.68369123621589</v>
      </c>
      <c r="T12" s="79" t="s">
        <v>77</v>
      </c>
      <c r="U12" s="75" t="s">
        <v>14</v>
      </c>
      <c r="V12">
        <v>3</v>
      </c>
    </row>
    <row r="13" spans="1:22" ht="30" customHeight="1">
      <c r="A13" s="72">
        <v>3</v>
      </c>
      <c r="B13" s="73">
        <v>51</v>
      </c>
      <c r="C13" s="74" t="str">
        <f>VLOOKUP($B13,'[1]Іменні заявки'!$A:$K,2,FALSE)</f>
        <v>Левчук Анастасія</v>
      </c>
      <c r="D13" s="74" t="str">
        <f>VLOOKUP($B13,'[1]Іменні заявки'!$A:$K,4,FALSE)</f>
        <v>Рівненська область</v>
      </c>
      <c r="E13" s="74" t="str">
        <f>VLOOKUP($B13,'[1]Іменні заявки'!$A:$K,3,FALSE)</f>
        <v>Рівненська СЮТ</v>
      </c>
      <c r="F13" s="75" t="str">
        <f>VLOOKUP($B13,'[1]Іменні заявки'!$A:$K,7,FALSE)</f>
        <v>ІІ</v>
      </c>
      <c r="G13" s="72">
        <v>0</v>
      </c>
      <c r="H13" s="72">
        <v>2</v>
      </c>
      <c r="I13" s="72">
        <v>1</v>
      </c>
      <c r="J13" s="72">
        <v>40</v>
      </c>
      <c r="K13" s="72"/>
      <c r="L13" s="72">
        <v>0</v>
      </c>
      <c r="M13" s="72">
        <v>0</v>
      </c>
      <c r="N13" s="72">
        <v>24</v>
      </c>
      <c r="O13" s="76">
        <f t="shared" si="0"/>
        <v>67</v>
      </c>
      <c r="P13" s="77">
        <f t="shared" si="1"/>
        <v>0.007754629629629629</v>
      </c>
      <c r="Q13" s="77">
        <v>0.01916666666666667</v>
      </c>
      <c r="R13" s="77">
        <f t="shared" si="2"/>
        <v>0.026921296296296297</v>
      </c>
      <c r="S13" s="78">
        <f aca="true" t="shared" si="3" ref="S13:S29">(R13/$R$11)*100</f>
        <v>134.99709808473594</v>
      </c>
      <c r="T13" s="79" t="s">
        <v>78</v>
      </c>
      <c r="U13" s="75" t="s">
        <v>15</v>
      </c>
      <c r="V13">
        <v>3</v>
      </c>
    </row>
    <row r="14" spans="1:22" ht="30" customHeight="1">
      <c r="A14" s="72">
        <v>4</v>
      </c>
      <c r="B14" s="73">
        <v>85</v>
      </c>
      <c r="C14" s="74" t="str">
        <f>VLOOKUP($B14,'[1]Іменні заявки'!$A:$K,2,FALSE)</f>
        <v>Зуб Парасковія</v>
      </c>
      <c r="D14" s="74" t="str">
        <f>VLOOKUP($B14,'[1]Іменні заявки'!$A:$K,4,FALSE)</f>
        <v>Волинська область</v>
      </c>
      <c r="E14" s="74" t="str">
        <f>VLOOKUP($B14,'[1]Іменні заявки'!$A:$K,3,FALSE)</f>
        <v>Волинська область</v>
      </c>
      <c r="F14" s="75" t="str">
        <f>VLOOKUP($B14,'[1]Іменні заявки'!$A:$K,7,FALSE)</f>
        <v>ІІ</v>
      </c>
      <c r="G14" s="72">
        <v>10</v>
      </c>
      <c r="H14" s="72">
        <v>0</v>
      </c>
      <c r="I14" s="72">
        <v>40</v>
      </c>
      <c r="J14" s="72">
        <v>0</v>
      </c>
      <c r="K14" s="72"/>
      <c r="L14" s="72">
        <v>0</v>
      </c>
      <c r="M14" s="72">
        <v>0</v>
      </c>
      <c r="N14" s="72">
        <v>13</v>
      </c>
      <c r="O14" s="76">
        <f t="shared" si="0"/>
        <v>63</v>
      </c>
      <c r="P14" s="77">
        <f t="shared" si="1"/>
        <v>0.007291666666666666</v>
      </c>
      <c r="Q14" s="77">
        <v>0.019791666666666666</v>
      </c>
      <c r="R14" s="77">
        <f t="shared" si="2"/>
        <v>0.02708333333333333</v>
      </c>
      <c r="S14" s="78">
        <f t="shared" si="3"/>
        <v>135.80963435867673</v>
      </c>
      <c r="T14" s="79">
        <v>4</v>
      </c>
      <c r="U14" s="75" t="s">
        <v>15</v>
      </c>
      <c r="V14">
        <v>3</v>
      </c>
    </row>
    <row r="15" spans="1:22" ht="30" customHeight="1">
      <c r="A15" s="72">
        <v>5</v>
      </c>
      <c r="B15" s="73">
        <v>44</v>
      </c>
      <c r="C15" s="74" t="str">
        <f>VLOOKUP($B15,'[1]Іменні заявки'!$A:$K,2,FALSE)</f>
        <v>Олійник Наталія Дмитрівна</v>
      </c>
      <c r="D15" s="74" t="str">
        <f>VLOOKUP($B15,'[1]Іменні заявки'!$A:$K,4,FALSE)</f>
        <v>Чернівецька обл.</v>
      </c>
      <c r="E15" s="74" t="str">
        <f>VLOOKUP($B15,'[1]Іменні заявки'!$A:$K,3,FALSE)</f>
        <v>ОЦТКЕУМ</v>
      </c>
      <c r="F15" s="75" t="str">
        <f>VLOOKUP($B15,'[1]Іменні заявки'!$A:$K,7,FALSE)</f>
        <v>ІІ</v>
      </c>
      <c r="G15" s="72">
        <v>0</v>
      </c>
      <c r="H15" s="72">
        <v>1</v>
      </c>
      <c r="I15" s="72">
        <v>0</v>
      </c>
      <c r="J15" s="72">
        <v>40</v>
      </c>
      <c r="K15" s="72"/>
      <c r="L15" s="72">
        <v>0</v>
      </c>
      <c r="M15" s="72">
        <v>0</v>
      </c>
      <c r="N15" s="72">
        <v>41</v>
      </c>
      <c r="O15" s="76">
        <f t="shared" si="0"/>
        <v>82</v>
      </c>
      <c r="P15" s="77">
        <f t="shared" si="1"/>
        <v>0.00949074074074074</v>
      </c>
      <c r="Q15" s="77">
        <v>0.019282407407407408</v>
      </c>
      <c r="R15" s="77">
        <f t="shared" si="2"/>
        <v>0.02877314814814815</v>
      </c>
      <c r="S15" s="78">
        <f t="shared" si="3"/>
        <v>144.28322692977363</v>
      </c>
      <c r="T15" s="79">
        <v>5</v>
      </c>
      <c r="U15" s="75" t="s">
        <v>15</v>
      </c>
      <c r="V15">
        <v>3</v>
      </c>
    </row>
    <row r="16" spans="1:22" ht="30" customHeight="1">
      <c r="A16" s="72">
        <v>6</v>
      </c>
      <c r="B16" s="73">
        <v>31</v>
      </c>
      <c r="C16" s="74" t="str">
        <f>VLOOKUP($B16,'[1]Іменні заявки'!$A:$K,2,FALSE)</f>
        <v>Будзихівська Вікторія Анатоліївна</v>
      </c>
      <c r="D16" s="74" t="str">
        <f>VLOOKUP($B16,'[1]Іменні заявки'!$A:$K,4,FALSE)</f>
        <v>Хмельницька обл.</v>
      </c>
      <c r="E16" s="74" t="str">
        <f>VLOOKUP($B16,'[1]Іменні заявки'!$A:$K,3,FALSE)</f>
        <v>"Едельвейс" Хмельницького ОЦТКУМ</v>
      </c>
      <c r="F16" s="75" t="str">
        <f>VLOOKUP($B16,'[1]Іменні заявки'!$A:$K,7,FALSE)</f>
        <v>ІІ</v>
      </c>
      <c r="G16" s="72">
        <v>0</v>
      </c>
      <c r="H16" s="72">
        <v>0</v>
      </c>
      <c r="I16" s="72">
        <v>0</v>
      </c>
      <c r="J16" s="72">
        <v>40</v>
      </c>
      <c r="K16" s="72"/>
      <c r="L16" s="72">
        <v>0</v>
      </c>
      <c r="M16" s="72">
        <v>6</v>
      </c>
      <c r="N16" s="72">
        <v>40</v>
      </c>
      <c r="O16" s="76">
        <f t="shared" si="0"/>
        <v>86</v>
      </c>
      <c r="P16" s="77">
        <f t="shared" si="1"/>
        <v>0.009953703703703702</v>
      </c>
      <c r="Q16" s="77">
        <v>0.019953703703703706</v>
      </c>
      <c r="R16" s="77">
        <f t="shared" si="2"/>
        <v>0.02990740740740741</v>
      </c>
      <c r="S16" s="78">
        <f t="shared" si="3"/>
        <v>149.97098084735927</v>
      </c>
      <c r="T16" s="79">
        <v>6</v>
      </c>
      <c r="U16" s="75" t="s">
        <v>15</v>
      </c>
      <c r="V16">
        <v>3</v>
      </c>
    </row>
    <row r="17" spans="1:21" ht="30" customHeight="1">
      <c r="A17" s="72">
        <v>7</v>
      </c>
      <c r="B17" s="73">
        <v>33</v>
      </c>
      <c r="C17" s="74" t="str">
        <f>VLOOKUP($B17,'[1]Іменні заявки'!$A:$K,2,FALSE)</f>
        <v>Черешня Дарина Олександрівна</v>
      </c>
      <c r="D17" s="74" t="str">
        <f>VLOOKUP($B17,'[1]Іменні заявки'!$A:$K,4,FALSE)</f>
        <v>Хмельницька обл.</v>
      </c>
      <c r="E17" s="74" t="str">
        <f>VLOOKUP($B17,'[1]Іменні заявки'!$A:$K,3,FALSE)</f>
        <v>"Едельвейс" Хмельницького ОЦТКУМ</v>
      </c>
      <c r="F17" s="75" t="str">
        <f>VLOOKUP($B17,'[1]Іменні заявки'!$A:$K,7,FALSE)</f>
        <v>І</v>
      </c>
      <c r="G17" s="72">
        <v>0</v>
      </c>
      <c r="H17" s="72">
        <v>0</v>
      </c>
      <c r="I17" s="72">
        <v>40</v>
      </c>
      <c r="J17" s="72">
        <v>40</v>
      </c>
      <c r="K17" s="72"/>
      <c r="L17" s="72">
        <v>0</v>
      </c>
      <c r="M17" s="72">
        <v>0</v>
      </c>
      <c r="N17" s="72">
        <v>23</v>
      </c>
      <c r="O17" s="76">
        <f t="shared" si="0"/>
        <v>103</v>
      </c>
      <c r="P17" s="77">
        <f t="shared" si="1"/>
        <v>0.011921296296296296</v>
      </c>
      <c r="Q17" s="77">
        <v>0.02013888888888889</v>
      </c>
      <c r="R17" s="77">
        <f t="shared" si="2"/>
        <v>0.032060185185185185</v>
      </c>
      <c r="S17" s="78">
        <f t="shared" si="3"/>
        <v>160.7661056297156</v>
      </c>
      <c r="T17" s="79">
        <v>7</v>
      </c>
      <c r="U17" s="72"/>
    </row>
    <row r="18" spans="1:21" ht="30" customHeight="1">
      <c r="A18" s="72">
        <v>8</v>
      </c>
      <c r="B18" s="73">
        <v>84</v>
      </c>
      <c r="C18" s="74" t="str">
        <f>VLOOKUP($B18,'[1]Іменні заявки'!$A:$K,2,FALSE)</f>
        <v>Пняк Анастасія</v>
      </c>
      <c r="D18" s="74" t="str">
        <f>VLOOKUP($B18,'[1]Іменні заявки'!$A:$K,4,FALSE)</f>
        <v>Волинська область</v>
      </c>
      <c r="E18" s="74" t="str">
        <f>VLOOKUP($B18,'[1]Іменні заявки'!$A:$K,3,FALSE)</f>
        <v>Волинська область</v>
      </c>
      <c r="F18" s="75" t="str">
        <f>VLOOKUP($B18,'[1]Іменні заявки'!$A:$K,7,FALSE)</f>
        <v>ІІ</v>
      </c>
      <c r="G18" s="72">
        <v>0</v>
      </c>
      <c r="H18" s="72">
        <v>0</v>
      </c>
      <c r="I18" s="72">
        <v>40</v>
      </c>
      <c r="J18" s="72">
        <v>40</v>
      </c>
      <c r="K18" s="72"/>
      <c r="L18" s="72">
        <v>0</v>
      </c>
      <c r="M18" s="72">
        <v>0</v>
      </c>
      <c r="N18" s="72">
        <v>40</v>
      </c>
      <c r="O18" s="76">
        <f t="shared" si="0"/>
        <v>120</v>
      </c>
      <c r="P18" s="77">
        <f t="shared" si="1"/>
        <v>0.013888888888888888</v>
      </c>
      <c r="Q18" s="77">
        <v>0.02013888888888889</v>
      </c>
      <c r="R18" s="77">
        <f t="shared" si="2"/>
        <v>0.03402777777777778</v>
      </c>
      <c r="S18" s="78">
        <f t="shared" si="3"/>
        <v>170.63261752756821</v>
      </c>
      <c r="T18" s="79">
        <v>8</v>
      </c>
      <c r="U18" s="72"/>
    </row>
    <row r="19" spans="1:21" ht="30" customHeight="1">
      <c r="A19" s="72">
        <v>9</v>
      </c>
      <c r="B19" s="73">
        <v>45</v>
      </c>
      <c r="C19" s="74" t="str">
        <f>VLOOKUP($B19,'[1]Іменні заявки'!$A:$K,2,FALSE)</f>
        <v>Микитюк Оксана Володимирівна</v>
      </c>
      <c r="D19" s="74" t="str">
        <f>VLOOKUP($B19,'[1]Іменні заявки'!$A:$K,4,FALSE)</f>
        <v>Чернівецька обл.</v>
      </c>
      <c r="E19" s="74" t="str">
        <f>VLOOKUP($B19,'[1]Іменні заявки'!$A:$K,3,FALSE)</f>
        <v>ОЦТКЕУМ</v>
      </c>
      <c r="F19" s="75" t="str">
        <f>VLOOKUP($B19,'[1]Іменні заявки'!$A:$K,7,FALSE)</f>
        <v>ІІ</v>
      </c>
      <c r="G19" s="72">
        <v>0</v>
      </c>
      <c r="H19" s="72">
        <v>10</v>
      </c>
      <c r="I19" s="72">
        <v>40</v>
      </c>
      <c r="J19" s="72">
        <v>40</v>
      </c>
      <c r="K19" s="72"/>
      <c r="L19" s="72">
        <v>0</v>
      </c>
      <c r="M19" s="72">
        <v>0</v>
      </c>
      <c r="N19" s="72">
        <v>40</v>
      </c>
      <c r="O19" s="76">
        <f t="shared" si="0"/>
        <v>130</v>
      </c>
      <c r="P19" s="77">
        <f t="shared" si="1"/>
        <v>0.015046296296296295</v>
      </c>
      <c r="Q19" s="77">
        <v>0.02013888888888889</v>
      </c>
      <c r="R19" s="77">
        <f t="shared" si="2"/>
        <v>0.03518518518518519</v>
      </c>
      <c r="S19" s="78">
        <f t="shared" si="3"/>
        <v>176.4364480557168</v>
      </c>
      <c r="T19" s="79">
        <v>9</v>
      </c>
      <c r="U19" s="72"/>
    </row>
    <row r="20" spans="1:21" ht="30" customHeight="1">
      <c r="A20" s="72">
        <v>10</v>
      </c>
      <c r="B20" s="73">
        <v>13</v>
      </c>
      <c r="C20" s="74" t="str">
        <f>VLOOKUP($B20,'[1]Іменні заявки'!$A:$K,2,FALSE)</f>
        <v>Волуцька Тетяна Олександрівна</v>
      </c>
      <c r="D20" s="74" t="str">
        <f>VLOOKUP($B20,'[1]Іменні заявки'!$A:$K,4,FALSE)</f>
        <v>м.Дережня Хмельницька обл.</v>
      </c>
      <c r="E20" s="74" t="str">
        <f>VLOOKUP($B20,'[1]Іменні заявки'!$A:$K,3,FALSE)</f>
        <v>"Азимут" Хмельницького ОЦТКУМ</v>
      </c>
      <c r="F20" s="75" t="str">
        <f>VLOOKUP($B20,'[1]Іменні заявки'!$A:$K,7,FALSE)</f>
        <v>ІІ</v>
      </c>
      <c r="G20" s="72">
        <v>40</v>
      </c>
      <c r="H20" s="72">
        <v>40</v>
      </c>
      <c r="I20" s="72">
        <v>40</v>
      </c>
      <c r="J20" s="72">
        <v>9</v>
      </c>
      <c r="K20" s="72"/>
      <c r="L20" s="72">
        <v>0</v>
      </c>
      <c r="M20" s="72">
        <v>0</v>
      </c>
      <c r="N20" s="72">
        <v>11</v>
      </c>
      <c r="O20" s="76">
        <f t="shared" si="0"/>
        <v>140</v>
      </c>
      <c r="P20" s="77">
        <f t="shared" si="1"/>
        <v>0.016203703703703703</v>
      </c>
      <c r="Q20" s="77">
        <v>0.02013888888888889</v>
      </c>
      <c r="R20" s="77">
        <f t="shared" si="2"/>
        <v>0.03634259259259259</v>
      </c>
      <c r="S20" s="78">
        <f t="shared" si="3"/>
        <v>182.24027858386535</v>
      </c>
      <c r="T20" s="79">
        <v>10</v>
      </c>
      <c r="U20" s="72"/>
    </row>
    <row r="21" spans="1:21" ht="30" customHeight="1">
      <c r="A21" s="72">
        <v>11</v>
      </c>
      <c r="B21" s="73">
        <v>70</v>
      </c>
      <c r="C21" s="74" t="str">
        <f>VLOOKUP($B21,'[1]Іменні заявки'!$A:$K,2,FALSE)</f>
        <v>Судакова Кароліна</v>
      </c>
      <c r="D21" s="74" t="str">
        <f>VLOOKUP($B21,'[1]Іменні заявки'!$A:$K,4,FALSE)</f>
        <v>Глибоцького району</v>
      </c>
      <c r="E21" s="74" t="str">
        <f>VLOOKUP($B21,'[1]Іменні заявки'!$A:$K,3,FALSE)</f>
        <v>Глибоцький район</v>
      </c>
      <c r="F21" s="75" t="str">
        <f>VLOOKUP($B21,'[1]Іменні заявки'!$A:$K,7,FALSE)</f>
        <v>ІІ</v>
      </c>
      <c r="G21" s="72">
        <v>0</v>
      </c>
      <c r="H21" s="72">
        <v>40</v>
      </c>
      <c r="I21" s="72">
        <v>40</v>
      </c>
      <c r="J21" s="72">
        <v>40</v>
      </c>
      <c r="K21" s="72"/>
      <c r="L21" s="72">
        <v>0</v>
      </c>
      <c r="M21" s="72">
        <v>0</v>
      </c>
      <c r="N21" s="72">
        <v>40</v>
      </c>
      <c r="O21" s="76">
        <f t="shared" si="0"/>
        <v>160</v>
      </c>
      <c r="P21" s="77">
        <f t="shared" si="1"/>
        <v>0.018518518518518517</v>
      </c>
      <c r="Q21" s="77">
        <v>0.02013888888888889</v>
      </c>
      <c r="R21" s="77">
        <f t="shared" si="2"/>
        <v>0.038657407407407404</v>
      </c>
      <c r="S21" s="78">
        <f t="shared" si="3"/>
        <v>193.84793964016248</v>
      </c>
      <c r="T21" s="79">
        <v>11</v>
      </c>
      <c r="U21" s="72"/>
    </row>
    <row r="22" spans="1:21" ht="30" customHeight="1">
      <c r="A22" s="72">
        <v>12</v>
      </c>
      <c r="B22" s="73">
        <v>15</v>
      </c>
      <c r="C22" s="74" t="str">
        <f>VLOOKUP($B22,'[1]Іменні заявки'!$A:$K,2,FALSE)</f>
        <v>Мельник Діана Володимирівна</v>
      </c>
      <c r="D22" s="74" t="str">
        <f>VLOOKUP($B22,'[1]Іменні заявки'!$A:$K,4,FALSE)</f>
        <v>м.Дережня Хмельницька обл.</v>
      </c>
      <c r="E22" s="74" t="str">
        <f>VLOOKUP($B22,'[1]Іменні заявки'!$A:$K,3,FALSE)</f>
        <v>"Азимут" Хмельницького ОЦТКУМ</v>
      </c>
      <c r="F22" s="75" t="str">
        <f>VLOOKUP($B22,'[1]Іменні заявки'!$A:$K,7,FALSE)</f>
        <v>ІІ</v>
      </c>
      <c r="G22" s="72">
        <v>2</v>
      </c>
      <c r="H22" s="72">
        <v>40</v>
      </c>
      <c r="I22" s="72">
        <v>40</v>
      </c>
      <c r="J22" s="72">
        <v>40</v>
      </c>
      <c r="K22" s="72"/>
      <c r="L22" s="72">
        <v>0</v>
      </c>
      <c r="M22" s="72">
        <v>1</v>
      </c>
      <c r="N22" s="72">
        <v>40</v>
      </c>
      <c r="O22" s="76">
        <f t="shared" si="0"/>
        <v>163</v>
      </c>
      <c r="P22" s="77">
        <f t="shared" si="1"/>
        <v>0.01886574074074074</v>
      </c>
      <c r="Q22" s="77">
        <v>0.02013888888888889</v>
      </c>
      <c r="R22" s="77">
        <f t="shared" si="2"/>
        <v>0.039004629629629625</v>
      </c>
      <c r="S22" s="78">
        <f t="shared" si="3"/>
        <v>195.58908879860707</v>
      </c>
      <c r="T22" s="79">
        <v>12</v>
      </c>
      <c r="U22" s="72"/>
    </row>
    <row r="23" spans="1:21" ht="30" customHeight="1">
      <c r="A23" s="72">
        <v>13</v>
      </c>
      <c r="B23" s="73">
        <v>74</v>
      </c>
      <c r="C23" s="74" t="str">
        <f>VLOOKUP($B23,'[1]Іменні заявки'!$A:$K,2,FALSE)</f>
        <v>Юркевич Світлана</v>
      </c>
      <c r="D23" s="74" t="str">
        <f>VLOOKUP($B23,'[1]Іменні заявки'!$A:$K,4,FALSE)</f>
        <v>Глибоцького району</v>
      </c>
      <c r="E23" s="74" t="str">
        <f>VLOOKUP($B23,'[1]Іменні заявки'!$A:$K,3,FALSE)</f>
        <v>Глибоцький район</v>
      </c>
      <c r="F23" s="75" t="str">
        <f>VLOOKUP($B23,'[1]Іменні заявки'!$A:$K,7,FALSE)</f>
        <v>ІІ</v>
      </c>
      <c r="G23" s="72">
        <v>40</v>
      </c>
      <c r="H23" s="72">
        <v>40</v>
      </c>
      <c r="I23" s="72">
        <v>40</v>
      </c>
      <c r="J23" s="72">
        <v>40</v>
      </c>
      <c r="K23" s="72"/>
      <c r="L23" s="72">
        <v>0</v>
      </c>
      <c r="M23" s="72">
        <v>0</v>
      </c>
      <c r="N23" s="72">
        <v>11</v>
      </c>
      <c r="O23" s="76">
        <f t="shared" si="0"/>
        <v>171</v>
      </c>
      <c r="P23" s="77">
        <f t="shared" si="1"/>
        <v>0.019791666666666666</v>
      </c>
      <c r="Q23" s="77">
        <v>0.02013888888888889</v>
      </c>
      <c r="R23" s="77">
        <f t="shared" si="2"/>
        <v>0.03993055555555555</v>
      </c>
      <c r="S23" s="78">
        <f t="shared" si="3"/>
        <v>200.23215322112594</v>
      </c>
      <c r="T23" s="79">
        <v>13</v>
      </c>
      <c r="U23" s="72"/>
    </row>
    <row r="24" spans="1:21" ht="30" customHeight="1">
      <c r="A24" s="72">
        <v>14</v>
      </c>
      <c r="B24" s="73">
        <v>52</v>
      </c>
      <c r="C24" s="74" t="str">
        <f>VLOOKUP($B24,'[1]Іменні заявки'!$A:$K,2,FALSE)</f>
        <v>Гелешко Наталія</v>
      </c>
      <c r="D24" s="74" t="str">
        <f>VLOOKUP($B24,'[1]Іменні заявки'!$A:$K,4,FALSE)</f>
        <v>Рівненська область</v>
      </c>
      <c r="E24" s="74" t="str">
        <f>VLOOKUP($B24,'[1]Іменні заявки'!$A:$K,3,FALSE)</f>
        <v>Рівненська СЮТ</v>
      </c>
      <c r="F24" s="75" t="str">
        <f>VLOOKUP($B24,'[1]Іменні заявки'!$A:$K,7,FALSE)</f>
        <v>ІІ</v>
      </c>
      <c r="G24" s="72">
        <v>40</v>
      </c>
      <c r="H24" s="72">
        <v>40</v>
      </c>
      <c r="I24" s="72">
        <v>40</v>
      </c>
      <c r="J24" s="72">
        <v>40</v>
      </c>
      <c r="K24" s="72"/>
      <c r="L24" s="72">
        <v>0</v>
      </c>
      <c r="M24" s="72">
        <v>0</v>
      </c>
      <c r="N24" s="72">
        <v>21</v>
      </c>
      <c r="O24" s="76">
        <f t="shared" si="0"/>
        <v>181</v>
      </c>
      <c r="P24" s="77">
        <f t="shared" si="1"/>
        <v>0.02094907407407407</v>
      </c>
      <c r="Q24" s="77">
        <v>0.02013888888888889</v>
      </c>
      <c r="R24" s="77">
        <f t="shared" si="2"/>
        <v>0.041087962962962965</v>
      </c>
      <c r="S24" s="78">
        <f t="shared" si="3"/>
        <v>206.03598374927455</v>
      </c>
      <c r="T24" s="79">
        <v>14</v>
      </c>
      <c r="U24" s="72"/>
    </row>
    <row r="25" spans="1:21" ht="30" customHeight="1">
      <c r="A25" s="72">
        <v>15</v>
      </c>
      <c r="B25" s="73">
        <v>101</v>
      </c>
      <c r="C25" s="74" t="str">
        <f>VLOOKUP($B25,'[1]Іменні заявки'!$A:$K,2,FALSE)</f>
        <v>Штефанеса Ганна</v>
      </c>
      <c r="D25" s="74" t="str">
        <f>VLOOKUP($B25,'[1]Іменні заявки'!$A:$K,4,FALSE)</f>
        <v>Новоселицький район</v>
      </c>
      <c r="E25" s="74" t="str">
        <f>VLOOKUP($B25,'[1]Іменні заявки'!$A:$K,3,FALSE)</f>
        <v>РЦСТКЕУМ Новоселиця</v>
      </c>
      <c r="F25" s="75" t="str">
        <f>VLOOKUP($B25,'[1]Іменні заявки'!$A:$K,7,FALSE)</f>
        <v>ІІІ</v>
      </c>
      <c r="G25" s="72">
        <v>40</v>
      </c>
      <c r="H25" s="72">
        <v>40</v>
      </c>
      <c r="I25" s="72">
        <v>40</v>
      </c>
      <c r="J25" s="72">
        <v>40</v>
      </c>
      <c r="K25" s="72"/>
      <c r="L25" s="72">
        <v>0</v>
      </c>
      <c r="M25" s="72">
        <v>0</v>
      </c>
      <c r="N25" s="72">
        <v>40</v>
      </c>
      <c r="O25" s="76">
        <f t="shared" si="0"/>
        <v>200</v>
      </c>
      <c r="P25" s="77">
        <f t="shared" si="1"/>
        <v>0.023148148148148147</v>
      </c>
      <c r="Q25" s="77">
        <v>0.02013888888888889</v>
      </c>
      <c r="R25" s="77">
        <f t="shared" si="2"/>
        <v>0.04328703703703704</v>
      </c>
      <c r="S25" s="78">
        <f t="shared" si="3"/>
        <v>217.06326175275686</v>
      </c>
      <c r="T25" s="79">
        <v>15</v>
      </c>
      <c r="U25" s="72"/>
    </row>
    <row r="26" spans="1:21" ht="30" customHeight="1">
      <c r="A26" s="72">
        <v>16</v>
      </c>
      <c r="B26" s="73">
        <v>100</v>
      </c>
      <c r="C26" s="74" t="str">
        <f>VLOOKUP($B26,'[1]Іменні заявки'!$A:$K,2,FALSE)</f>
        <v>Єфтемій Анастасія</v>
      </c>
      <c r="D26" s="74" t="str">
        <f>VLOOKUP($B26,'[1]Іменні заявки'!$A:$K,4,FALSE)</f>
        <v>Новоселицький район</v>
      </c>
      <c r="E26" s="74" t="str">
        <f>VLOOKUP($B26,'[1]Іменні заявки'!$A:$K,3,FALSE)</f>
        <v>РЦСТКЕУМ Новоселиця</v>
      </c>
      <c r="F26" s="75" t="str">
        <f>VLOOKUP($B26,'[1]Іменні заявки'!$A:$K,7,FALSE)</f>
        <v>ІІ</v>
      </c>
      <c r="G26" s="72">
        <v>40</v>
      </c>
      <c r="H26" s="72">
        <v>40</v>
      </c>
      <c r="I26" s="72">
        <v>40</v>
      </c>
      <c r="J26" s="72">
        <v>40</v>
      </c>
      <c r="K26" s="72"/>
      <c r="L26" s="72">
        <v>0</v>
      </c>
      <c r="M26" s="72">
        <v>6</v>
      </c>
      <c r="N26" s="72">
        <v>40</v>
      </c>
      <c r="O26" s="76">
        <f t="shared" si="0"/>
        <v>206</v>
      </c>
      <c r="P26" s="77">
        <f t="shared" si="1"/>
        <v>0.023842592592592592</v>
      </c>
      <c r="Q26" s="77">
        <v>0.02013888888888889</v>
      </c>
      <c r="R26" s="77">
        <f t="shared" si="2"/>
        <v>0.04398148148148148</v>
      </c>
      <c r="S26" s="78">
        <f t="shared" si="3"/>
        <v>220.54556006964597</v>
      </c>
      <c r="T26" s="79">
        <v>16</v>
      </c>
      <c r="U26" s="72"/>
    </row>
    <row r="27" spans="1:21" ht="30" customHeight="1">
      <c r="A27" s="72">
        <v>17</v>
      </c>
      <c r="B27" s="73">
        <v>63</v>
      </c>
      <c r="C27" s="74" t="str">
        <f>VLOOKUP($B27,'[1]Іменні заявки'!$A:$K,2,FALSE)</f>
        <v>Назаренко Тетяна Ігорівна</v>
      </c>
      <c r="D27" s="74" t="str">
        <f>VLOOKUP($B27,'[1]Іменні заявки'!$A:$K,4,FALSE)</f>
        <v>Хмельницька обл.</v>
      </c>
      <c r="E27" s="74" t="str">
        <f>VLOOKUP($B27,'[1]Іменні заявки'!$A:$K,3,FALSE)</f>
        <v>"Сонечко" Хмельницкий ОЦТКУМ-6</v>
      </c>
      <c r="F27" s="75" t="str">
        <f>VLOOKUP($B27,'[1]Іменні заявки'!$A:$K,7,FALSE)</f>
        <v>ІІІ</v>
      </c>
      <c r="G27" s="72">
        <v>40</v>
      </c>
      <c r="H27" s="72">
        <v>40</v>
      </c>
      <c r="I27" s="72">
        <v>40</v>
      </c>
      <c r="J27" s="72">
        <v>40</v>
      </c>
      <c r="K27" s="72"/>
      <c r="L27" s="72">
        <v>40</v>
      </c>
      <c r="M27" s="72">
        <v>40</v>
      </c>
      <c r="N27" s="72">
        <v>21</v>
      </c>
      <c r="O27" s="76">
        <f>N27+M27+L27+J27+I27+H27+G27</f>
        <v>261</v>
      </c>
      <c r="P27" s="77">
        <f t="shared" si="1"/>
        <v>0.03020833333333333</v>
      </c>
      <c r="Q27" s="77">
        <v>0.02013888888888889</v>
      </c>
      <c r="R27" s="77">
        <f>Q27+P27</f>
        <v>0.050347222222222224</v>
      </c>
      <c r="S27" s="78">
        <f t="shared" si="3"/>
        <v>252.46662797446317</v>
      </c>
      <c r="T27" s="79">
        <v>14</v>
      </c>
      <c r="U27" s="72"/>
    </row>
    <row r="28" spans="1:21" ht="30" customHeight="1">
      <c r="A28" s="72">
        <v>18</v>
      </c>
      <c r="B28" s="73">
        <v>64</v>
      </c>
      <c r="C28" s="74" t="str">
        <f>VLOOKUP($B28,'[1]Іменні заявки'!$A:$K,2,FALSE)</f>
        <v>Григорчук Наталія Олександрівна</v>
      </c>
      <c r="D28" s="74" t="str">
        <f>VLOOKUP($B28,'[1]Іменні заявки'!$A:$K,4,FALSE)</f>
        <v>Хмельницька обл.</v>
      </c>
      <c r="E28" s="74" t="str">
        <f>VLOOKUP($B28,'[1]Іменні заявки'!$A:$K,3,FALSE)</f>
        <v>"Сонечко" Хмельницкий ОЦТКУМ-7</v>
      </c>
      <c r="F28" s="75" t="str">
        <f>VLOOKUP($B28,'[1]Іменні заявки'!$A:$K,7,FALSE)</f>
        <v>ІІІ</v>
      </c>
      <c r="G28" s="72">
        <v>40</v>
      </c>
      <c r="H28" s="72">
        <v>40</v>
      </c>
      <c r="I28" s="72">
        <v>40</v>
      </c>
      <c r="J28" s="72">
        <v>40</v>
      </c>
      <c r="K28" s="72"/>
      <c r="L28" s="72">
        <v>40</v>
      </c>
      <c r="M28" s="72">
        <v>40</v>
      </c>
      <c r="N28" s="72">
        <v>40</v>
      </c>
      <c r="O28" s="76">
        <f>N28+M28+L28+J28+I28+H28+G28</f>
        <v>280</v>
      </c>
      <c r="P28" s="77">
        <f t="shared" si="1"/>
        <v>0.032407407407407406</v>
      </c>
      <c r="Q28" s="77">
        <v>0.02013888888888889</v>
      </c>
      <c r="R28" s="77">
        <f>Q28+P28</f>
        <v>0.0525462962962963</v>
      </c>
      <c r="S28" s="78">
        <f t="shared" si="3"/>
        <v>263.4939059779455</v>
      </c>
      <c r="T28" s="79">
        <v>15</v>
      </c>
      <c r="U28" s="72"/>
    </row>
    <row r="29" spans="1:21" ht="30" customHeight="1">
      <c r="A29" s="72">
        <v>19</v>
      </c>
      <c r="B29" s="73">
        <v>65</v>
      </c>
      <c r="C29" s="74" t="str">
        <f>VLOOKUP($B29,'[1]Іменні заявки'!$A:$K,2,FALSE)</f>
        <v>Стояновська Марія Ігорівна</v>
      </c>
      <c r="D29" s="74" t="str">
        <f>VLOOKUP($B29,'[1]Іменні заявки'!$A:$K,4,FALSE)</f>
        <v>Хмельницька обл.</v>
      </c>
      <c r="E29" s="74" t="str">
        <f>VLOOKUP($B29,'[1]Іменні заявки'!$A:$K,3,FALSE)</f>
        <v>"Сонечко" Хмельницкий ОЦТКУМ-8</v>
      </c>
      <c r="F29" s="75" t="str">
        <f>VLOOKUP($B29,'[1]Іменні заявки'!$A:$K,7,FALSE)</f>
        <v>ІІІ</v>
      </c>
      <c r="G29" s="72">
        <v>40</v>
      </c>
      <c r="H29" s="72">
        <v>40</v>
      </c>
      <c r="I29" s="72">
        <v>40</v>
      </c>
      <c r="J29" s="72">
        <v>40</v>
      </c>
      <c r="K29" s="72"/>
      <c r="L29" s="72">
        <v>40</v>
      </c>
      <c r="M29" s="72">
        <v>40</v>
      </c>
      <c r="N29" s="72">
        <v>40</v>
      </c>
      <c r="O29" s="76">
        <f>N29+M29+L29+J29+I29+H29+G29</f>
        <v>280</v>
      </c>
      <c r="P29" s="77">
        <f t="shared" si="1"/>
        <v>0.032407407407407406</v>
      </c>
      <c r="Q29" s="77">
        <v>0.02013888888888889</v>
      </c>
      <c r="R29" s="77">
        <f>Q29+P29</f>
        <v>0.0525462962962963</v>
      </c>
      <c r="S29" s="78">
        <f t="shared" si="3"/>
        <v>263.4939059779455</v>
      </c>
      <c r="T29" s="79">
        <v>16</v>
      </c>
      <c r="U29" s="72"/>
    </row>
    <row r="30" ht="18">
      <c r="T30" s="80"/>
    </row>
    <row r="31" spans="3:20" ht="18">
      <c r="C31" t="s">
        <v>26</v>
      </c>
      <c r="E31" t="s">
        <v>27</v>
      </c>
      <c r="T31" s="80"/>
    </row>
    <row r="33" spans="3:5" ht="12.75">
      <c r="C33" t="s">
        <v>28</v>
      </c>
      <c r="E33" t="s">
        <v>29</v>
      </c>
    </row>
  </sheetData>
  <mergeCells count="9">
    <mergeCell ref="O8:P8"/>
    <mergeCell ref="Q5:R5"/>
    <mergeCell ref="O6:P6"/>
    <mergeCell ref="H7:L7"/>
    <mergeCell ref="O7:P7"/>
    <mergeCell ref="A1:V1"/>
    <mergeCell ref="A2:V2"/>
    <mergeCell ref="A3:V3"/>
    <mergeCell ref="A4:T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48"/>
  <sheetViews>
    <sheetView workbookViewId="0" topLeftCell="I37">
      <selection activeCell="L45" sqref="L45"/>
    </sheetView>
  </sheetViews>
  <sheetFormatPr defaultColWidth="9.00390625" defaultRowHeight="12.75"/>
  <cols>
    <col min="1" max="1" width="5.625" style="0" customWidth="1"/>
    <col min="2" max="2" width="6.25390625" style="0" customWidth="1"/>
    <col min="3" max="3" width="23.625" style="0" customWidth="1"/>
    <col min="4" max="4" width="18.375" style="0" customWidth="1"/>
    <col min="5" max="5" width="23.375" style="0" customWidth="1"/>
    <col min="6" max="6" width="8.625" style="0" customWidth="1"/>
    <col min="7" max="7" width="7.375" style="0" customWidth="1"/>
    <col min="8" max="8" width="7.00390625" style="0" customWidth="1"/>
    <col min="10" max="11" width="5.00390625" style="0" customWidth="1"/>
    <col min="13" max="13" width="6.125" style="0" customWidth="1"/>
    <col min="15" max="15" width="7.75390625" style="0" customWidth="1"/>
    <col min="16" max="16" width="11.875" style="0" customWidth="1"/>
    <col min="17" max="17" width="11.25390625" style="0" customWidth="1"/>
    <col min="18" max="18" width="11.875" style="0" customWidth="1"/>
    <col min="19" max="19" width="11.125" style="0" customWidth="1"/>
  </cols>
  <sheetData>
    <row r="1" spans="1:23" ht="18.75">
      <c r="A1" s="118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</row>
    <row r="2" spans="1:23" ht="12.7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</row>
    <row r="3" spans="1:23" ht="12.75">
      <c r="A3" s="120" t="s">
        <v>36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</row>
    <row r="4" spans="1:23" ht="15" customHeight="1">
      <c r="A4" s="128" t="s">
        <v>2</v>
      </c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45"/>
      <c r="V4" s="16"/>
      <c r="W4" s="16"/>
    </row>
    <row r="5" spans="1:23" ht="15.75">
      <c r="A5" s="4" t="s">
        <v>30</v>
      </c>
      <c r="B5" s="16"/>
      <c r="C5" s="16"/>
      <c r="D5" s="16"/>
      <c r="E5" s="16"/>
      <c r="F5" s="16"/>
      <c r="G5" s="16"/>
      <c r="H5" s="37"/>
      <c r="I5" s="37"/>
      <c r="J5" s="37"/>
      <c r="K5" s="37"/>
      <c r="L5" s="37"/>
      <c r="M5" s="16"/>
      <c r="N5" s="16"/>
      <c r="O5" s="39"/>
      <c r="P5" s="38"/>
      <c r="Q5" s="16" t="s">
        <v>79</v>
      </c>
      <c r="R5" s="16"/>
      <c r="S5" s="16"/>
      <c r="V5" s="16"/>
      <c r="W5" s="16"/>
    </row>
    <row r="6" spans="1:23" ht="19.5" customHeight="1">
      <c r="A6" s="4" t="s">
        <v>4</v>
      </c>
      <c r="B6" s="16"/>
      <c r="C6" s="16"/>
      <c r="D6" s="16"/>
      <c r="E6" s="16"/>
      <c r="F6" s="16"/>
      <c r="G6" s="16"/>
      <c r="H6" s="37"/>
      <c r="I6" s="37"/>
      <c r="J6" s="37"/>
      <c r="K6" s="37"/>
      <c r="L6" s="37"/>
      <c r="M6" s="16"/>
      <c r="N6" s="129" t="s">
        <v>40</v>
      </c>
      <c r="O6" s="129"/>
      <c r="P6" s="81">
        <v>1.19</v>
      </c>
      <c r="Q6" s="16"/>
      <c r="R6" s="16"/>
      <c r="S6" s="16"/>
      <c r="V6" s="16"/>
      <c r="W6" s="16"/>
    </row>
    <row r="7" spans="1:25" ht="19.5" customHeight="1">
      <c r="A7" s="17" t="s">
        <v>31</v>
      </c>
      <c r="B7" s="16"/>
      <c r="C7" s="16"/>
      <c r="D7" s="16"/>
      <c r="E7" s="16"/>
      <c r="F7" s="16"/>
      <c r="G7" s="16"/>
      <c r="H7" s="131" t="s">
        <v>80</v>
      </c>
      <c r="I7" s="131"/>
      <c r="J7" s="131"/>
      <c r="K7" s="131"/>
      <c r="L7" s="131"/>
      <c r="N7" s="129" t="s">
        <v>42</v>
      </c>
      <c r="O7" s="129"/>
      <c r="P7" s="81">
        <v>1.34</v>
      </c>
      <c r="Q7" s="82"/>
      <c r="R7" s="82"/>
      <c r="V7" s="16"/>
      <c r="W7" s="16"/>
      <c r="Y7" s="18"/>
    </row>
    <row r="8" spans="1:23" ht="19.5" customHeight="1">
      <c r="A8" s="16" t="s">
        <v>32</v>
      </c>
      <c r="B8" s="16"/>
      <c r="C8" s="16"/>
      <c r="D8" s="16"/>
      <c r="E8" s="16"/>
      <c r="F8" s="16"/>
      <c r="G8" s="16"/>
      <c r="H8" s="37"/>
      <c r="I8" s="37"/>
      <c r="J8" s="37"/>
      <c r="K8" s="37"/>
      <c r="L8" s="37"/>
      <c r="M8" s="16"/>
      <c r="N8" s="129" t="s">
        <v>44</v>
      </c>
      <c r="O8" s="129"/>
      <c r="P8" s="81">
        <v>1.73</v>
      </c>
      <c r="Q8" s="82"/>
      <c r="R8" s="82"/>
      <c r="S8" s="16"/>
      <c r="V8" s="19"/>
      <c r="W8" s="16"/>
    </row>
    <row r="9" spans="1:23" ht="19.5" customHeight="1">
      <c r="A9" s="23"/>
      <c r="B9" s="21"/>
      <c r="C9" s="21"/>
      <c r="D9" s="21"/>
      <c r="E9" s="22"/>
      <c r="F9" s="22"/>
      <c r="G9" s="22"/>
      <c r="H9" s="37"/>
      <c r="I9" s="37"/>
      <c r="J9" s="37"/>
      <c r="K9" s="37"/>
      <c r="L9" s="37"/>
      <c r="M9" s="16"/>
      <c r="N9" s="16"/>
      <c r="O9" s="16"/>
      <c r="P9" s="16"/>
      <c r="Q9" s="16"/>
      <c r="R9" s="16"/>
      <c r="S9" s="16"/>
      <c r="T9" s="23"/>
      <c r="U9" s="23"/>
      <c r="V9" s="16"/>
      <c r="W9" s="16"/>
    </row>
    <row r="10" spans="1:21" ht="103.5" customHeight="1">
      <c r="A10" s="63" t="s">
        <v>21</v>
      </c>
      <c r="B10" s="25" t="s">
        <v>5</v>
      </c>
      <c r="C10" s="26" t="s">
        <v>22</v>
      </c>
      <c r="D10" s="26" t="s">
        <v>7</v>
      </c>
      <c r="E10" s="26" t="s">
        <v>6</v>
      </c>
      <c r="F10" s="83" t="s">
        <v>23</v>
      </c>
      <c r="G10" s="84" t="s">
        <v>49</v>
      </c>
      <c r="H10" s="84" t="s">
        <v>50</v>
      </c>
      <c r="I10" s="84" t="s">
        <v>70</v>
      </c>
      <c r="J10" s="84" t="s">
        <v>52</v>
      </c>
      <c r="K10" s="84" t="s">
        <v>72</v>
      </c>
      <c r="L10" s="84" t="s">
        <v>81</v>
      </c>
      <c r="M10" s="84" t="s">
        <v>82</v>
      </c>
      <c r="N10" s="84" t="s">
        <v>83</v>
      </c>
      <c r="O10" s="85" t="s">
        <v>53</v>
      </c>
      <c r="P10" s="27" t="s">
        <v>54</v>
      </c>
      <c r="Q10" s="27" t="s">
        <v>55</v>
      </c>
      <c r="R10" s="27" t="s">
        <v>56</v>
      </c>
      <c r="S10" s="27" t="s">
        <v>84</v>
      </c>
      <c r="T10" s="25" t="s">
        <v>10</v>
      </c>
      <c r="U10" s="25" t="s">
        <v>58</v>
      </c>
    </row>
    <row r="11" spans="1:24" ht="24.75" customHeight="1">
      <c r="A11" s="72">
        <v>1</v>
      </c>
      <c r="B11" s="73">
        <v>90</v>
      </c>
      <c r="C11" s="74" t="str">
        <f>VLOOKUP($B11,'[1]Іменні заявки'!$A:$K,2,FALSE)</f>
        <v>Василенко Олександр Миколайович</v>
      </c>
      <c r="D11" s="74" t="str">
        <f>VLOOKUP($B11,'[1]Іменні заявки'!$A:$K,4,FALSE)</f>
        <v>Хмельницька обл.</v>
      </c>
      <c r="E11" s="74" t="str">
        <f>VLOOKUP($B11,'[1]Іменні заявки'!$A:$K,3,FALSE)</f>
        <v>"Екстрим" м.Кам'янець-Подільський</v>
      </c>
      <c r="F11" s="75" t="str">
        <f>VLOOKUP($B11,'[1]Іменні заявки'!$A:$K,7,FALSE)</f>
        <v>КМС</v>
      </c>
      <c r="G11" s="72">
        <v>0</v>
      </c>
      <c r="H11" s="72">
        <v>12</v>
      </c>
      <c r="I11" s="72">
        <v>0</v>
      </c>
      <c r="J11" s="72">
        <v>0</v>
      </c>
      <c r="K11" s="72"/>
      <c r="L11" s="72">
        <v>0</v>
      </c>
      <c r="M11" s="72">
        <v>0</v>
      </c>
      <c r="N11" s="72">
        <v>1</v>
      </c>
      <c r="O11" s="86">
        <f aca="true" t="shared" si="0" ref="O11:O41">N11+M11+L11+J11+I11+H11+G11</f>
        <v>13</v>
      </c>
      <c r="P11" s="87">
        <f>O11*$X$11</f>
        <v>0.0015046296296296294</v>
      </c>
      <c r="Q11" s="88">
        <v>0.010833333333333334</v>
      </c>
      <c r="R11" s="77">
        <f aca="true" t="shared" si="1" ref="R11:R41">Q11+P11</f>
        <v>0.012337962962962964</v>
      </c>
      <c r="S11" s="72">
        <v>100</v>
      </c>
      <c r="T11" s="79" t="s">
        <v>13</v>
      </c>
      <c r="U11" s="86" t="s">
        <v>13</v>
      </c>
      <c r="W11">
        <v>30</v>
      </c>
      <c r="X11" s="89">
        <v>0.00011574074074074073</v>
      </c>
    </row>
    <row r="12" spans="1:23" ht="24.75" customHeight="1">
      <c r="A12" s="72">
        <v>2</v>
      </c>
      <c r="B12" s="73">
        <v>91</v>
      </c>
      <c r="C12" s="74" t="str">
        <f>VLOOKUP($B12,'[1]Іменні заявки'!$A:$K,2,FALSE)</f>
        <v>Радецький Олександр Олександрович</v>
      </c>
      <c r="D12" s="74" t="str">
        <f>VLOOKUP($B12,'[1]Іменні заявки'!$A:$K,4,FALSE)</f>
        <v>Хмельницька обл.</v>
      </c>
      <c r="E12" s="74" t="str">
        <f>VLOOKUP($B12,'[1]Іменні заявки'!$A:$K,3,FALSE)</f>
        <v>"Екстрим" м.Кам'янець-Подільський</v>
      </c>
      <c r="F12" s="75" t="str">
        <f>VLOOKUP($B12,'[1]Іменні заявки'!$A:$K,7,FALSE)</f>
        <v>І</v>
      </c>
      <c r="G12" s="72">
        <v>0</v>
      </c>
      <c r="H12" s="72">
        <v>0</v>
      </c>
      <c r="I12" s="72">
        <v>0</v>
      </c>
      <c r="J12" s="72">
        <v>0</v>
      </c>
      <c r="K12" s="72"/>
      <c r="L12" s="72">
        <v>0</v>
      </c>
      <c r="M12" s="72">
        <v>0</v>
      </c>
      <c r="N12" s="72">
        <v>0</v>
      </c>
      <c r="O12" s="86">
        <f t="shared" si="0"/>
        <v>0</v>
      </c>
      <c r="P12" s="87">
        <f>O12*$X12</f>
        <v>0</v>
      </c>
      <c r="Q12" s="88">
        <v>0.012569444444444446</v>
      </c>
      <c r="R12" s="77">
        <f t="shared" si="1"/>
        <v>0.012569444444444446</v>
      </c>
      <c r="S12" s="90">
        <f>(R12/$R$11)*100</f>
        <v>101.87617260787994</v>
      </c>
      <c r="T12" s="79" t="s">
        <v>14</v>
      </c>
      <c r="U12" s="86" t="s">
        <v>13</v>
      </c>
      <c r="W12">
        <v>10</v>
      </c>
    </row>
    <row r="13" spans="1:23" ht="24.75" customHeight="1">
      <c r="A13" s="72">
        <v>3</v>
      </c>
      <c r="B13" s="73">
        <v>11</v>
      </c>
      <c r="C13" s="74" t="str">
        <f>VLOOKUP($B13,'[1]Іменні заявки'!$A:$K,2,FALSE)</f>
        <v>Шабага Владислав Сергійович</v>
      </c>
      <c r="D13" s="74" t="str">
        <f>VLOOKUP($B13,'[1]Іменні заявки'!$A:$K,4,FALSE)</f>
        <v>м.Дережня Хмельницька обл.</v>
      </c>
      <c r="E13" s="74" t="str">
        <f>VLOOKUP($B13,'[1]Іменні заявки'!$A:$K,3,FALSE)</f>
        <v>"Азимут" Хмельницького ОЦТКУМ</v>
      </c>
      <c r="F13" s="75" t="str">
        <f>VLOOKUP($B13,'[1]Іменні заявки'!$A:$K,7,FALSE)</f>
        <v>ІІ</v>
      </c>
      <c r="G13" s="72">
        <v>0</v>
      </c>
      <c r="H13" s="72">
        <v>0</v>
      </c>
      <c r="I13" s="72">
        <v>0</v>
      </c>
      <c r="J13" s="72">
        <v>3</v>
      </c>
      <c r="K13" s="72"/>
      <c r="L13" s="72">
        <v>0</v>
      </c>
      <c r="M13" s="72">
        <v>0</v>
      </c>
      <c r="N13" s="72">
        <v>13</v>
      </c>
      <c r="O13" s="86">
        <f t="shared" si="0"/>
        <v>16</v>
      </c>
      <c r="P13" s="87">
        <f aca="true" t="shared" si="2" ref="P13:P44">O13*$X$11</f>
        <v>0.0018518518518518517</v>
      </c>
      <c r="Q13" s="88">
        <v>0.012141203703703704</v>
      </c>
      <c r="R13" s="77">
        <f t="shared" si="1"/>
        <v>0.013993055555555555</v>
      </c>
      <c r="S13" s="90">
        <f aca="true" t="shared" si="3" ref="S13:S44">(R13/$R$11)*100</f>
        <v>113.41463414634146</v>
      </c>
      <c r="T13" s="79" t="s">
        <v>78</v>
      </c>
      <c r="U13" s="86" t="s">
        <v>13</v>
      </c>
      <c r="W13">
        <v>3</v>
      </c>
    </row>
    <row r="14" spans="1:23" ht="24.75" customHeight="1">
      <c r="A14" s="72">
        <v>4</v>
      </c>
      <c r="B14" s="73">
        <v>40</v>
      </c>
      <c r="C14" s="74" t="str">
        <f>VLOOKUP($B14,'[1]Іменні заявки'!$A:$K,2,FALSE)</f>
        <v>Попов Дмитро Сергійович</v>
      </c>
      <c r="D14" s="74" t="str">
        <f>VLOOKUP($B14,'[1]Іменні заявки'!$A:$K,4,FALSE)</f>
        <v>Чернівецька обл.</v>
      </c>
      <c r="E14" s="74" t="str">
        <f>VLOOKUP($B14,'[1]Іменні заявки'!$A:$K,3,FALSE)</f>
        <v>ОЦТКЕУМ</v>
      </c>
      <c r="F14" s="75" t="str">
        <f>VLOOKUP($B14,'[1]Іменні заявки'!$A:$K,7,FALSE)</f>
        <v>І</v>
      </c>
      <c r="G14" s="72">
        <v>0</v>
      </c>
      <c r="H14" s="72">
        <v>6</v>
      </c>
      <c r="I14" s="72">
        <v>3</v>
      </c>
      <c r="J14" s="72">
        <v>0</v>
      </c>
      <c r="K14" s="72"/>
      <c r="L14" s="72">
        <v>0</v>
      </c>
      <c r="M14" s="72">
        <v>0</v>
      </c>
      <c r="N14" s="72">
        <v>0</v>
      </c>
      <c r="O14" s="86">
        <f t="shared" si="0"/>
        <v>9</v>
      </c>
      <c r="P14" s="87">
        <f t="shared" si="2"/>
        <v>0.0010416666666666667</v>
      </c>
      <c r="Q14" s="88">
        <v>0.013020833333333334</v>
      </c>
      <c r="R14" s="77">
        <f t="shared" si="1"/>
        <v>0.0140625</v>
      </c>
      <c r="S14" s="90">
        <f t="shared" si="3"/>
        <v>113.97748592870545</v>
      </c>
      <c r="T14" s="79">
        <v>4</v>
      </c>
      <c r="U14" s="86" t="s">
        <v>13</v>
      </c>
      <c r="W14">
        <v>10</v>
      </c>
    </row>
    <row r="15" spans="1:23" ht="24.75" customHeight="1">
      <c r="A15" s="72">
        <v>5</v>
      </c>
      <c r="B15" s="73">
        <v>41</v>
      </c>
      <c r="C15" s="74" t="str">
        <f>VLOOKUP($B15,'[1]Іменні заявки'!$A:$K,2,FALSE)</f>
        <v>Фештрига Євген Віталійович</v>
      </c>
      <c r="D15" s="74" t="str">
        <f>VLOOKUP($B15,'[1]Іменні заявки'!$A:$K,4,FALSE)</f>
        <v>Чернівецька обл.</v>
      </c>
      <c r="E15" s="74" t="str">
        <f>VLOOKUP($B15,'[1]Іменні заявки'!$A:$K,3,FALSE)</f>
        <v>ОЦТКЕУМ</v>
      </c>
      <c r="F15" s="75" t="str">
        <f>VLOOKUP($B15,'[1]Іменні заявки'!$A:$K,7,FALSE)</f>
        <v>І</v>
      </c>
      <c r="G15" s="72">
        <v>0</v>
      </c>
      <c r="H15" s="72">
        <v>0</v>
      </c>
      <c r="I15" s="72">
        <v>0</v>
      </c>
      <c r="J15" s="72">
        <v>0</v>
      </c>
      <c r="K15" s="72"/>
      <c r="L15" s="72">
        <v>0</v>
      </c>
      <c r="M15" s="72">
        <v>0</v>
      </c>
      <c r="N15" s="72">
        <v>0</v>
      </c>
      <c r="O15" s="86">
        <f t="shared" si="0"/>
        <v>0</v>
      </c>
      <c r="P15" s="87">
        <f t="shared" si="2"/>
        <v>0</v>
      </c>
      <c r="Q15" s="88">
        <v>0.014375</v>
      </c>
      <c r="R15" s="77">
        <f t="shared" si="1"/>
        <v>0.014375</v>
      </c>
      <c r="S15" s="90">
        <f t="shared" si="3"/>
        <v>116.51031894934334</v>
      </c>
      <c r="T15" s="79">
        <v>5</v>
      </c>
      <c r="U15" s="86" t="s">
        <v>13</v>
      </c>
      <c r="W15">
        <v>10</v>
      </c>
    </row>
    <row r="16" spans="1:23" ht="24.75" customHeight="1">
      <c r="A16" s="72">
        <v>6</v>
      </c>
      <c r="B16" s="73">
        <v>12</v>
      </c>
      <c r="C16" s="74" t="str">
        <f>VLOOKUP($B16,'[1]Іменні заявки'!$A:$K,2,FALSE)</f>
        <v>Шандра Максим Олегович</v>
      </c>
      <c r="D16" s="74" t="str">
        <f>VLOOKUP($B16,'[1]Іменні заявки'!$A:$K,4,FALSE)</f>
        <v>м.Дережня Хмельницька обл.</v>
      </c>
      <c r="E16" s="74" t="str">
        <f>VLOOKUP($B16,'[1]Іменні заявки'!$A:$K,3,FALSE)</f>
        <v>"Азимут" Хмельницького ОЦТКУМ</v>
      </c>
      <c r="F16" s="75" t="str">
        <f>VLOOKUP($B16,'[1]Іменні заявки'!$A:$K,7,FALSE)</f>
        <v>ІІ</v>
      </c>
      <c r="G16" s="72">
        <v>0</v>
      </c>
      <c r="H16" s="72">
        <v>1</v>
      </c>
      <c r="I16" s="72">
        <v>0</v>
      </c>
      <c r="J16" s="72">
        <v>1</v>
      </c>
      <c r="K16" s="72"/>
      <c r="L16" s="72">
        <v>0</v>
      </c>
      <c r="M16" s="72">
        <v>12</v>
      </c>
      <c r="N16" s="72">
        <v>1</v>
      </c>
      <c r="O16" s="86">
        <f t="shared" si="0"/>
        <v>15</v>
      </c>
      <c r="P16" s="87">
        <f t="shared" si="2"/>
        <v>0.001736111111111111</v>
      </c>
      <c r="Q16" s="88">
        <v>0.01266203703703704</v>
      </c>
      <c r="R16" s="77">
        <f t="shared" si="1"/>
        <v>0.01439814814814815</v>
      </c>
      <c r="S16" s="90">
        <f t="shared" si="3"/>
        <v>116.69793621013133</v>
      </c>
      <c r="T16" s="79">
        <v>6</v>
      </c>
      <c r="U16" s="86" t="s">
        <v>13</v>
      </c>
      <c r="W16">
        <v>10</v>
      </c>
    </row>
    <row r="17" spans="1:23" ht="24.75" customHeight="1">
      <c r="A17" s="72">
        <v>7</v>
      </c>
      <c r="B17" s="73">
        <v>32</v>
      </c>
      <c r="C17" s="74" t="str">
        <f>VLOOKUP($B17,'[1]Іменні заявки'!$A:$K,2,FALSE)</f>
        <v>Шелестинський Олександр Володимирович</v>
      </c>
      <c r="D17" s="74" t="str">
        <f>VLOOKUP($B17,'[1]Іменні заявки'!$A:$K,4,FALSE)</f>
        <v>Хмельницька обл.</v>
      </c>
      <c r="E17" s="74" t="str">
        <f>VLOOKUP($B17,'[1]Іменні заявки'!$A:$K,3,FALSE)</f>
        <v>"Едельвейс" Хмельницького ОЦТКУМ</v>
      </c>
      <c r="F17" s="75" t="str">
        <f>VLOOKUP($B17,'[1]Іменні заявки'!$A:$K,7,FALSE)</f>
        <v>ІІ</v>
      </c>
      <c r="G17" s="72">
        <v>0</v>
      </c>
      <c r="H17" s="72">
        <v>0</v>
      </c>
      <c r="I17" s="72">
        <v>0</v>
      </c>
      <c r="J17" s="72">
        <v>0</v>
      </c>
      <c r="K17" s="72"/>
      <c r="L17" s="72">
        <v>0</v>
      </c>
      <c r="M17" s="72">
        <v>6</v>
      </c>
      <c r="N17" s="72">
        <v>0</v>
      </c>
      <c r="O17" s="86">
        <f t="shared" si="0"/>
        <v>6</v>
      </c>
      <c r="P17" s="87">
        <f t="shared" si="2"/>
        <v>0.0006944444444444444</v>
      </c>
      <c r="Q17" s="88">
        <v>0.014259259259259261</v>
      </c>
      <c r="R17" s="77">
        <f t="shared" si="1"/>
        <v>0.014953703703703705</v>
      </c>
      <c r="S17" s="90">
        <f t="shared" si="3"/>
        <v>121.20075046904316</v>
      </c>
      <c r="T17" s="79">
        <v>7</v>
      </c>
      <c r="U17" s="86" t="s">
        <v>14</v>
      </c>
      <c r="W17">
        <f>W16+W15+W14+W13+W12+W11</f>
        <v>73</v>
      </c>
    </row>
    <row r="18" spans="1:21" ht="24.75" customHeight="1">
      <c r="A18" s="72">
        <v>8</v>
      </c>
      <c r="B18" s="73">
        <v>34</v>
      </c>
      <c r="C18" s="74" t="str">
        <f>VLOOKUP($B18,'[1]Іменні заявки'!$A:$K,2,FALSE)</f>
        <v>Кравець Максим Олегович</v>
      </c>
      <c r="D18" s="74" t="str">
        <f>VLOOKUP($B18,'[1]Іменні заявки'!$A:$K,4,FALSE)</f>
        <v>Хмельницька обл.</v>
      </c>
      <c r="E18" s="74" t="str">
        <f>VLOOKUP($B18,'[1]Іменні заявки'!$A:$K,3,FALSE)</f>
        <v>"Едельвейс" Хмельницького ОЦТКУМ</v>
      </c>
      <c r="F18" s="75" t="str">
        <f>VLOOKUP($B18,'[1]Іменні заявки'!$A:$K,7,FALSE)</f>
        <v>І</v>
      </c>
      <c r="G18" s="72">
        <v>0</v>
      </c>
      <c r="H18" s="72">
        <v>0</v>
      </c>
      <c r="I18" s="72">
        <v>0</v>
      </c>
      <c r="J18" s="72">
        <v>4</v>
      </c>
      <c r="K18" s="72"/>
      <c r="L18" s="72">
        <v>0</v>
      </c>
      <c r="M18" s="72">
        <v>0</v>
      </c>
      <c r="N18" s="72">
        <v>6</v>
      </c>
      <c r="O18" s="86">
        <f t="shared" si="0"/>
        <v>10</v>
      </c>
      <c r="P18" s="87">
        <f t="shared" si="2"/>
        <v>0.0011574074074074073</v>
      </c>
      <c r="Q18" s="88">
        <v>0.013935185185185184</v>
      </c>
      <c r="R18" s="77">
        <f t="shared" si="1"/>
        <v>0.015092592592592591</v>
      </c>
      <c r="S18" s="90">
        <f t="shared" si="3"/>
        <v>122.32645403377109</v>
      </c>
      <c r="T18" s="79">
        <v>8</v>
      </c>
      <c r="U18" s="86" t="s">
        <v>14</v>
      </c>
    </row>
    <row r="19" spans="1:21" ht="24.75" customHeight="1">
      <c r="A19" s="72">
        <v>9</v>
      </c>
      <c r="B19" s="73">
        <v>53</v>
      </c>
      <c r="C19" s="74" t="str">
        <f>VLOOKUP($B19,'[1]Іменні заявки'!$A:$K,2,FALSE)</f>
        <v>Кордонець Сергій</v>
      </c>
      <c r="D19" s="74" t="str">
        <f>VLOOKUP($B19,'[1]Іменні заявки'!$A:$K,4,FALSE)</f>
        <v>Рівненська область</v>
      </c>
      <c r="E19" s="74" t="str">
        <f>VLOOKUP($B19,'[1]Іменні заявки'!$A:$K,3,FALSE)</f>
        <v>Рівненська СЮТ</v>
      </c>
      <c r="F19" s="75" t="str">
        <f>VLOOKUP($B19,'[1]Іменні заявки'!$A:$K,7,FALSE)</f>
        <v>І</v>
      </c>
      <c r="G19" s="72">
        <v>0</v>
      </c>
      <c r="H19" s="72">
        <v>1</v>
      </c>
      <c r="I19" s="72">
        <v>1</v>
      </c>
      <c r="J19" s="72">
        <v>0</v>
      </c>
      <c r="K19" s="72"/>
      <c r="L19" s="72">
        <v>0</v>
      </c>
      <c r="M19" s="72">
        <v>0</v>
      </c>
      <c r="N19" s="72">
        <v>0</v>
      </c>
      <c r="O19" s="86">
        <f t="shared" si="0"/>
        <v>2</v>
      </c>
      <c r="P19" s="87">
        <f t="shared" si="2"/>
        <v>0.00023148148148148146</v>
      </c>
      <c r="Q19" s="88">
        <v>0.015057870370370369</v>
      </c>
      <c r="R19" s="77">
        <f t="shared" si="1"/>
        <v>0.01528935185185185</v>
      </c>
      <c r="S19" s="90">
        <f t="shared" si="3"/>
        <v>123.92120075046901</v>
      </c>
      <c r="T19" s="79">
        <v>9</v>
      </c>
      <c r="U19" s="86" t="s">
        <v>14</v>
      </c>
    </row>
    <row r="20" spans="1:21" ht="24.75" customHeight="1">
      <c r="A20" s="72">
        <v>10</v>
      </c>
      <c r="B20" s="73">
        <v>10</v>
      </c>
      <c r="C20" s="74" t="str">
        <f>VLOOKUP($B20,'[1]Іменні заявки'!$A:$K,2,FALSE)</f>
        <v>Яворський Богдан Сергійович</v>
      </c>
      <c r="D20" s="74" t="str">
        <f>VLOOKUP($B20,'[1]Іменні заявки'!$A:$K,4,FALSE)</f>
        <v>м.Дережня Хмельницька обл.</v>
      </c>
      <c r="E20" s="74" t="str">
        <f>VLOOKUP($B20,'[1]Іменні заявки'!$A:$K,3,FALSE)</f>
        <v>"Азимут" Хмельницького ОЦТКУМ</v>
      </c>
      <c r="F20" s="75" t="str">
        <f>VLOOKUP($B20,'[1]Іменні заявки'!$A:$K,7,FALSE)</f>
        <v>ІІ</v>
      </c>
      <c r="G20" s="72">
        <v>0</v>
      </c>
      <c r="H20" s="72">
        <v>0</v>
      </c>
      <c r="I20" s="72">
        <v>3</v>
      </c>
      <c r="J20" s="72">
        <v>0</v>
      </c>
      <c r="K20" s="72"/>
      <c r="L20" s="72">
        <v>1</v>
      </c>
      <c r="M20" s="72">
        <v>0</v>
      </c>
      <c r="N20" s="72">
        <v>0</v>
      </c>
      <c r="O20" s="86">
        <f t="shared" si="0"/>
        <v>4</v>
      </c>
      <c r="P20" s="87">
        <f t="shared" si="2"/>
        <v>0.0004629629629629629</v>
      </c>
      <c r="Q20" s="88">
        <v>0.015196759259259259</v>
      </c>
      <c r="R20" s="77">
        <f t="shared" si="1"/>
        <v>0.01565972222222222</v>
      </c>
      <c r="S20" s="90">
        <f t="shared" si="3"/>
        <v>126.92307692307689</v>
      </c>
      <c r="T20" s="79">
        <v>10</v>
      </c>
      <c r="U20" s="86" t="s">
        <v>14</v>
      </c>
    </row>
    <row r="21" spans="1:21" ht="24.75" customHeight="1">
      <c r="A21" s="72">
        <v>11</v>
      </c>
      <c r="B21" s="73">
        <v>50</v>
      </c>
      <c r="C21" s="74" t="str">
        <f>VLOOKUP($B21,'[1]Іменні заявки'!$A:$K,2,FALSE)</f>
        <v>Левчук Максим</v>
      </c>
      <c r="D21" s="74" t="str">
        <f>VLOOKUP($B21,'[1]Іменні заявки'!$A:$K,4,FALSE)</f>
        <v>Рівненська область</v>
      </c>
      <c r="E21" s="74" t="str">
        <f>VLOOKUP($B21,'[1]Іменні заявки'!$A:$K,3,FALSE)</f>
        <v>Рівненська СЮТ</v>
      </c>
      <c r="F21" s="75" t="str">
        <f>VLOOKUP($B21,'[1]Іменні заявки'!$A:$K,7,FALSE)</f>
        <v>І</v>
      </c>
      <c r="G21" s="72">
        <v>0</v>
      </c>
      <c r="H21" s="72">
        <v>1</v>
      </c>
      <c r="I21" s="72">
        <v>1</v>
      </c>
      <c r="J21" s="72">
        <v>0</v>
      </c>
      <c r="K21" s="72"/>
      <c r="L21" s="72">
        <v>0</v>
      </c>
      <c r="M21" s="72">
        <v>0</v>
      </c>
      <c r="N21" s="72">
        <v>4</v>
      </c>
      <c r="O21" s="86">
        <f t="shared" si="0"/>
        <v>6</v>
      </c>
      <c r="P21" s="87">
        <f t="shared" si="2"/>
        <v>0.0006944444444444444</v>
      </c>
      <c r="Q21" s="88">
        <v>0.015300925925925926</v>
      </c>
      <c r="R21" s="77">
        <f t="shared" si="1"/>
        <v>0.01599537037037037</v>
      </c>
      <c r="S21" s="90">
        <f t="shared" si="3"/>
        <v>129.64352720450282</v>
      </c>
      <c r="T21" s="79">
        <v>11</v>
      </c>
      <c r="U21" s="86" t="s">
        <v>14</v>
      </c>
    </row>
    <row r="22" spans="1:21" ht="24.75" customHeight="1">
      <c r="A22" s="72">
        <v>12</v>
      </c>
      <c r="B22" s="73">
        <v>81</v>
      </c>
      <c r="C22" s="74" t="str">
        <f>VLOOKUP($B22,'[1]Іменні заявки'!$A:$K,2,FALSE)</f>
        <v>Петришин Віталій</v>
      </c>
      <c r="D22" s="74" t="str">
        <f>VLOOKUP($B22,'[1]Іменні заявки'!$A:$K,4,FALSE)</f>
        <v>Волинська область</v>
      </c>
      <c r="E22" s="74" t="str">
        <f>VLOOKUP($B22,'[1]Іменні заявки'!$A:$K,3,FALSE)</f>
        <v>Волинська область</v>
      </c>
      <c r="F22" s="75" t="str">
        <f>VLOOKUP($B22,'[1]Іменні заявки'!$A:$K,7,FALSE)</f>
        <v>ІІ</v>
      </c>
      <c r="G22" s="72">
        <v>0</v>
      </c>
      <c r="H22" s="72">
        <v>0</v>
      </c>
      <c r="I22" s="72">
        <v>3</v>
      </c>
      <c r="J22" s="72">
        <v>3</v>
      </c>
      <c r="K22" s="72"/>
      <c r="L22" s="72">
        <v>0</v>
      </c>
      <c r="M22" s="72">
        <v>0</v>
      </c>
      <c r="N22" s="72">
        <v>3</v>
      </c>
      <c r="O22" s="86">
        <f t="shared" si="0"/>
        <v>9</v>
      </c>
      <c r="P22" s="87">
        <f t="shared" si="2"/>
        <v>0.0010416666666666667</v>
      </c>
      <c r="Q22" s="88">
        <v>0.016724537037037034</v>
      </c>
      <c r="R22" s="77">
        <f t="shared" si="1"/>
        <v>0.0177662037037037</v>
      </c>
      <c r="S22" s="90">
        <f t="shared" si="3"/>
        <v>143.9962476547842</v>
      </c>
      <c r="T22" s="79">
        <v>12</v>
      </c>
      <c r="U22" s="86" t="s">
        <v>15</v>
      </c>
    </row>
    <row r="23" spans="1:21" ht="24.75" customHeight="1">
      <c r="A23" s="72">
        <v>13</v>
      </c>
      <c r="B23" s="73">
        <v>83</v>
      </c>
      <c r="C23" s="74" t="str">
        <f>VLOOKUP($B23,'[1]Іменні заявки'!$A:$K,2,FALSE)</f>
        <v>Гроховчук Ігор</v>
      </c>
      <c r="D23" s="74" t="str">
        <f>VLOOKUP($B23,'[1]Іменні заявки'!$A:$K,4,FALSE)</f>
        <v>Волинська область</v>
      </c>
      <c r="E23" s="74" t="str">
        <f>VLOOKUP($B23,'[1]Іменні заявки'!$A:$K,3,FALSE)</f>
        <v>Волинська область</v>
      </c>
      <c r="F23" s="75" t="str">
        <f>VLOOKUP($B23,'[1]Іменні заявки'!$A:$K,7,FALSE)</f>
        <v>ІІ</v>
      </c>
      <c r="G23" s="72">
        <v>0</v>
      </c>
      <c r="H23" s="72">
        <v>3</v>
      </c>
      <c r="I23" s="72">
        <v>0</v>
      </c>
      <c r="J23" s="72">
        <v>0</v>
      </c>
      <c r="K23" s="72"/>
      <c r="L23" s="72">
        <v>0</v>
      </c>
      <c r="M23" s="72">
        <v>0</v>
      </c>
      <c r="N23" s="72">
        <v>3</v>
      </c>
      <c r="O23" s="86">
        <f t="shared" si="0"/>
        <v>6</v>
      </c>
      <c r="P23" s="87">
        <f t="shared" si="2"/>
        <v>0.0006944444444444444</v>
      </c>
      <c r="Q23" s="88">
        <v>0.017256944444444446</v>
      </c>
      <c r="R23" s="77">
        <f t="shared" si="1"/>
        <v>0.01795138888888889</v>
      </c>
      <c r="S23" s="90">
        <f t="shared" si="3"/>
        <v>145.49718574108817</v>
      </c>
      <c r="T23" s="79">
        <v>13</v>
      </c>
      <c r="U23" s="86" t="s">
        <v>15</v>
      </c>
    </row>
    <row r="24" spans="1:21" ht="24.75" customHeight="1">
      <c r="A24" s="72">
        <v>14</v>
      </c>
      <c r="B24" s="73">
        <v>104</v>
      </c>
      <c r="C24" s="74" t="str">
        <f>VLOOKUP($B24,'[1]Іменні заявки'!$A:$K,2,FALSE)</f>
        <v>Урсой Олег</v>
      </c>
      <c r="D24" s="74" t="str">
        <f>VLOOKUP($B24,'[1]Іменні заявки'!$A:$K,4,FALSE)</f>
        <v>Новоселицький район</v>
      </c>
      <c r="E24" s="74" t="str">
        <f>VLOOKUP($B24,'[1]Іменні заявки'!$A:$K,3,FALSE)</f>
        <v>РЦСТКЕУМ Новоселиця</v>
      </c>
      <c r="F24" s="75" t="str">
        <f>VLOOKUP($B24,'[1]Іменні заявки'!$A:$K,7,FALSE)</f>
        <v>КМС</v>
      </c>
      <c r="G24" s="72">
        <v>0</v>
      </c>
      <c r="H24" s="72">
        <v>0</v>
      </c>
      <c r="I24" s="72">
        <v>3</v>
      </c>
      <c r="J24" s="72">
        <v>0</v>
      </c>
      <c r="K24" s="72"/>
      <c r="L24" s="72">
        <v>0</v>
      </c>
      <c r="M24" s="72">
        <v>0</v>
      </c>
      <c r="N24" s="72">
        <v>6</v>
      </c>
      <c r="O24" s="86">
        <f t="shared" si="0"/>
        <v>9</v>
      </c>
      <c r="P24" s="87">
        <f t="shared" si="2"/>
        <v>0.0010416666666666667</v>
      </c>
      <c r="Q24" s="88">
        <v>0.017013888888888887</v>
      </c>
      <c r="R24" s="77">
        <f t="shared" si="1"/>
        <v>0.018055555555555554</v>
      </c>
      <c r="S24" s="90">
        <f t="shared" si="3"/>
        <v>146.34146341463412</v>
      </c>
      <c r="T24" s="79">
        <v>14</v>
      </c>
      <c r="U24" s="86" t="s">
        <v>15</v>
      </c>
    </row>
    <row r="25" spans="1:21" ht="24.75" customHeight="1">
      <c r="A25" s="72">
        <v>15</v>
      </c>
      <c r="B25" s="73">
        <v>35</v>
      </c>
      <c r="C25" s="74" t="str">
        <f>VLOOKUP($B25,'[1]Іменні заявки'!$A:$K,2,FALSE)</f>
        <v>Донець Андрій Олександрович</v>
      </c>
      <c r="D25" s="74" t="str">
        <f>VLOOKUP($B25,'[1]Іменні заявки'!$A:$K,4,FALSE)</f>
        <v>Хмельницька обл.</v>
      </c>
      <c r="E25" s="74" t="str">
        <f>VLOOKUP($B25,'[1]Іменні заявки'!$A:$K,3,FALSE)</f>
        <v>"Едельвейс" Хмельницького ОЦТКУМ</v>
      </c>
      <c r="F25" s="75" t="str">
        <f>VLOOKUP($B25,'[1]Іменні заявки'!$A:$K,7,FALSE)</f>
        <v>ІІ</v>
      </c>
      <c r="G25" s="72">
        <v>0</v>
      </c>
      <c r="H25" s="72">
        <v>0</v>
      </c>
      <c r="I25" s="72">
        <v>0</v>
      </c>
      <c r="J25" s="72">
        <v>4</v>
      </c>
      <c r="K25" s="72"/>
      <c r="L25" s="72">
        <v>10</v>
      </c>
      <c r="M25" s="72">
        <v>0</v>
      </c>
      <c r="N25" s="72">
        <v>11</v>
      </c>
      <c r="O25" s="86">
        <f t="shared" si="0"/>
        <v>25</v>
      </c>
      <c r="P25" s="87">
        <f t="shared" si="2"/>
        <v>0.0028935185185185184</v>
      </c>
      <c r="Q25" s="88">
        <v>0.01724537037037037</v>
      </c>
      <c r="R25" s="77">
        <f t="shared" si="1"/>
        <v>0.020138888888888887</v>
      </c>
      <c r="S25" s="90">
        <f t="shared" si="3"/>
        <v>163.22701688555344</v>
      </c>
      <c r="T25" s="79">
        <v>15</v>
      </c>
      <c r="U25" s="86" t="s">
        <v>15</v>
      </c>
    </row>
    <row r="26" spans="1:21" ht="24.75" customHeight="1">
      <c r="A26" s="72">
        <v>16</v>
      </c>
      <c r="B26" s="73">
        <v>80</v>
      </c>
      <c r="C26" s="74" t="str">
        <f>VLOOKUP($B26,'[1]Іменні заявки'!$A:$K,2,FALSE)</f>
        <v>Попович Богдан</v>
      </c>
      <c r="D26" s="74" t="str">
        <f>VLOOKUP($B26,'[1]Іменні заявки'!$A:$K,4,FALSE)</f>
        <v>Волинська область</v>
      </c>
      <c r="E26" s="74" t="str">
        <f>VLOOKUP($B26,'[1]Іменні заявки'!$A:$K,3,FALSE)</f>
        <v>Волинська область</v>
      </c>
      <c r="F26" s="75" t="str">
        <f>VLOOKUP($B26,'[1]Іменні заявки'!$A:$K,7,FALSE)</f>
        <v>ІІ</v>
      </c>
      <c r="G26" s="72">
        <v>0</v>
      </c>
      <c r="H26" s="72">
        <v>12</v>
      </c>
      <c r="I26" s="72">
        <v>5</v>
      </c>
      <c r="J26" s="72">
        <v>1</v>
      </c>
      <c r="K26" s="72"/>
      <c r="L26" s="72">
        <v>0</v>
      </c>
      <c r="M26" s="72">
        <v>0</v>
      </c>
      <c r="N26" s="72">
        <v>13</v>
      </c>
      <c r="O26" s="86">
        <f t="shared" si="0"/>
        <v>31</v>
      </c>
      <c r="P26" s="87">
        <f t="shared" si="2"/>
        <v>0.0035879629629629625</v>
      </c>
      <c r="Q26" s="88">
        <v>0.01685185185185185</v>
      </c>
      <c r="R26" s="77">
        <f t="shared" si="1"/>
        <v>0.020439814814814813</v>
      </c>
      <c r="S26" s="90">
        <f t="shared" si="3"/>
        <v>165.66604127579737</v>
      </c>
      <c r="T26" s="79">
        <v>16</v>
      </c>
      <c r="U26" s="86" t="s">
        <v>15</v>
      </c>
    </row>
    <row r="27" spans="1:21" ht="24.75" customHeight="1">
      <c r="A27" s="72">
        <v>17</v>
      </c>
      <c r="B27" s="73">
        <v>42</v>
      </c>
      <c r="C27" s="74" t="str">
        <f>VLOOKUP($B27,'[1]Іменні заявки'!$A:$K,2,FALSE)</f>
        <v>Погосян Вілен Григорович</v>
      </c>
      <c r="D27" s="74" t="str">
        <f>VLOOKUP($B27,'[1]Іменні заявки'!$A:$K,4,FALSE)</f>
        <v>Чернівецька обл.</v>
      </c>
      <c r="E27" s="74" t="str">
        <f>VLOOKUP($B27,'[1]Іменні заявки'!$A:$K,3,FALSE)</f>
        <v>ОЦТКЕУМ</v>
      </c>
      <c r="F27" s="75" t="str">
        <f>VLOOKUP($B27,'[1]Іменні заявки'!$A:$K,7,FALSE)</f>
        <v>ІІ</v>
      </c>
      <c r="G27" s="72">
        <v>0</v>
      </c>
      <c r="H27" s="72">
        <v>6</v>
      </c>
      <c r="I27" s="72">
        <v>0</v>
      </c>
      <c r="J27" s="72">
        <v>3</v>
      </c>
      <c r="K27" s="72"/>
      <c r="L27" s="72">
        <v>0</v>
      </c>
      <c r="M27" s="72">
        <v>0</v>
      </c>
      <c r="N27" s="72">
        <v>6</v>
      </c>
      <c r="O27" s="86">
        <f t="shared" si="0"/>
        <v>15</v>
      </c>
      <c r="P27" s="87">
        <f t="shared" si="2"/>
        <v>0.001736111111111111</v>
      </c>
      <c r="Q27" s="88">
        <v>0.019131944444444444</v>
      </c>
      <c r="R27" s="77">
        <f t="shared" si="1"/>
        <v>0.020868055555555556</v>
      </c>
      <c r="S27" s="90">
        <f t="shared" si="3"/>
        <v>169.13696060037523</v>
      </c>
      <c r="T27" s="79">
        <v>17</v>
      </c>
      <c r="U27" s="86" t="s">
        <v>15</v>
      </c>
    </row>
    <row r="28" spans="1:21" ht="24.75" customHeight="1">
      <c r="A28" s="72">
        <v>18</v>
      </c>
      <c r="B28" s="73">
        <v>54</v>
      </c>
      <c r="C28" s="74" t="str">
        <f>VLOOKUP($B28,'[1]Іменні заявки'!$A:$K,2,FALSE)</f>
        <v>Мельник Роман</v>
      </c>
      <c r="D28" s="74" t="str">
        <f>VLOOKUP($B28,'[1]Іменні заявки'!$A:$K,4,FALSE)</f>
        <v>Рівненська область</v>
      </c>
      <c r="E28" s="74" t="str">
        <f>VLOOKUP($B28,'[1]Іменні заявки'!$A:$K,3,FALSE)</f>
        <v>Рівненська СЮТ</v>
      </c>
      <c r="F28" s="75" t="str">
        <f>VLOOKUP($B28,'[1]Іменні заявки'!$A:$K,7,FALSE)</f>
        <v>ІІ</v>
      </c>
      <c r="G28" s="72">
        <v>0</v>
      </c>
      <c r="H28" s="72">
        <v>1</v>
      </c>
      <c r="I28" s="72">
        <v>3</v>
      </c>
      <c r="J28" s="72">
        <v>0</v>
      </c>
      <c r="K28" s="72"/>
      <c r="L28" s="72">
        <v>0</v>
      </c>
      <c r="M28" s="72">
        <v>6</v>
      </c>
      <c r="N28" s="72">
        <v>40</v>
      </c>
      <c r="O28" s="86">
        <f t="shared" si="0"/>
        <v>50</v>
      </c>
      <c r="P28" s="87">
        <f t="shared" si="2"/>
        <v>0.005787037037037037</v>
      </c>
      <c r="Q28" s="88">
        <v>0.016724537037037034</v>
      </c>
      <c r="R28" s="77">
        <f t="shared" si="1"/>
        <v>0.022511574074074073</v>
      </c>
      <c r="S28" s="90">
        <f t="shared" si="3"/>
        <v>182.4577861163227</v>
      </c>
      <c r="T28" s="79">
        <v>18</v>
      </c>
      <c r="U28" s="86"/>
    </row>
    <row r="29" spans="1:21" ht="24.75" customHeight="1">
      <c r="A29" s="72">
        <v>19</v>
      </c>
      <c r="B29" s="73">
        <v>103</v>
      </c>
      <c r="C29" s="74" t="str">
        <f>VLOOKUP($B29,'[1]Іменні заявки'!$A:$K,2,FALSE)</f>
        <v>Гульпе Олексій</v>
      </c>
      <c r="D29" s="74" t="str">
        <f>VLOOKUP($B29,'[1]Іменні заявки'!$A:$K,4,FALSE)</f>
        <v>Новоселицький район</v>
      </c>
      <c r="E29" s="74" t="str">
        <f>VLOOKUP($B29,'[1]Іменні заявки'!$A:$K,3,FALSE)</f>
        <v>РЦСТКЕУМ Новоселиця</v>
      </c>
      <c r="F29" s="75" t="str">
        <f>VLOOKUP($B29,'[1]Іменні заявки'!$A:$K,7,FALSE)</f>
        <v>КМС</v>
      </c>
      <c r="G29" s="72">
        <v>0</v>
      </c>
      <c r="H29" s="72">
        <v>0</v>
      </c>
      <c r="I29" s="72">
        <v>0</v>
      </c>
      <c r="J29" s="72">
        <v>40</v>
      </c>
      <c r="K29" s="72"/>
      <c r="L29" s="72">
        <v>0</v>
      </c>
      <c r="M29" s="72">
        <v>0</v>
      </c>
      <c r="N29" s="72">
        <v>21</v>
      </c>
      <c r="O29" s="86">
        <f t="shared" si="0"/>
        <v>61</v>
      </c>
      <c r="P29" s="87">
        <f t="shared" si="2"/>
        <v>0.007060185185185185</v>
      </c>
      <c r="Q29" s="88">
        <v>0.018472222222222223</v>
      </c>
      <c r="R29" s="77">
        <f t="shared" si="1"/>
        <v>0.025532407407407406</v>
      </c>
      <c r="S29" s="90">
        <f t="shared" si="3"/>
        <v>206.94183864915573</v>
      </c>
      <c r="T29" s="79">
        <v>19</v>
      </c>
      <c r="U29" s="86"/>
    </row>
    <row r="30" spans="1:21" ht="24.75" customHeight="1">
      <c r="A30" s="72">
        <v>20</v>
      </c>
      <c r="B30" s="73">
        <v>82</v>
      </c>
      <c r="C30" s="74" t="str">
        <f>VLOOKUP($B30,'[1]Іменні заявки'!$A:$K,2,FALSE)</f>
        <v>Урин Роман</v>
      </c>
      <c r="D30" s="74" t="str">
        <f>VLOOKUP($B30,'[1]Іменні заявки'!$A:$K,4,FALSE)</f>
        <v>Волинська область</v>
      </c>
      <c r="E30" s="74" t="str">
        <f>VLOOKUP($B30,'[1]Іменні заявки'!$A:$K,3,FALSE)</f>
        <v>Волинська область</v>
      </c>
      <c r="F30" s="75" t="str">
        <f>VLOOKUP($B30,'[1]Іменні заявки'!$A:$K,7,FALSE)</f>
        <v>ІІ</v>
      </c>
      <c r="G30" s="72">
        <v>0</v>
      </c>
      <c r="H30" s="72">
        <v>0</v>
      </c>
      <c r="I30" s="72">
        <v>10</v>
      </c>
      <c r="J30" s="72">
        <v>40</v>
      </c>
      <c r="K30" s="72"/>
      <c r="L30" s="72">
        <v>0</v>
      </c>
      <c r="M30" s="72">
        <v>6</v>
      </c>
      <c r="N30" s="72">
        <v>0</v>
      </c>
      <c r="O30" s="86">
        <f t="shared" si="0"/>
        <v>56</v>
      </c>
      <c r="P30" s="87">
        <f t="shared" si="2"/>
        <v>0.006481481481481481</v>
      </c>
      <c r="Q30" s="88">
        <v>0.02013888888888889</v>
      </c>
      <c r="R30" s="77">
        <f t="shared" si="1"/>
        <v>0.02662037037037037</v>
      </c>
      <c r="S30" s="90">
        <f t="shared" si="3"/>
        <v>215.75984990619136</v>
      </c>
      <c r="T30" s="79">
        <v>20</v>
      </c>
      <c r="U30" s="86"/>
    </row>
    <row r="31" spans="1:21" ht="24.75" customHeight="1">
      <c r="A31" s="72">
        <v>21</v>
      </c>
      <c r="B31" s="73">
        <v>55</v>
      </c>
      <c r="C31" s="74" t="str">
        <f>VLOOKUP($B31,'[1]Іменні заявки'!$A:$K,2,FALSE)</f>
        <v>Левчик Денис</v>
      </c>
      <c r="D31" s="74" t="str">
        <f>VLOOKUP($B31,'[1]Іменні заявки'!$A:$K,4,FALSE)</f>
        <v>Рівненська область</v>
      </c>
      <c r="E31" s="74" t="str">
        <f>VLOOKUP($B31,'[1]Іменні заявки'!$A:$K,3,FALSE)</f>
        <v>Рівненська СЮТ</v>
      </c>
      <c r="F31" s="75" t="str">
        <f>VLOOKUP($B31,'[1]Іменні заявки'!$A:$K,7,FALSE)</f>
        <v>ІІ</v>
      </c>
      <c r="G31" s="72">
        <v>0</v>
      </c>
      <c r="H31" s="72">
        <v>1</v>
      </c>
      <c r="I31" s="72">
        <v>4</v>
      </c>
      <c r="J31" s="72">
        <v>40</v>
      </c>
      <c r="K31" s="72"/>
      <c r="L31" s="72">
        <v>3</v>
      </c>
      <c r="M31" s="72">
        <v>0</v>
      </c>
      <c r="N31" s="72">
        <v>20</v>
      </c>
      <c r="O31" s="86">
        <f t="shared" si="0"/>
        <v>68</v>
      </c>
      <c r="P31" s="87">
        <f t="shared" si="2"/>
        <v>0.00787037037037037</v>
      </c>
      <c r="Q31" s="77">
        <v>0.019699074074074074</v>
      </c>
      <c r="R31" s="77">
        <f t="shared" si="1"/>
        <v>0.027569444444444445</v>
      </c>
      <c r="S31" s="90">
        <f t="shared" si="3"/>
        <v>223.45215759849904</v>
      </c>
      <c r="T31" s="79">
        <v>21</v>
      </c>
      <c r="U31" s="86"/>
    </row>
    <row r="32" spans="1:21" ht="24.75" customHeight="1">
      <c r="A32" s="72">
        <v>22</v>
      </c>
      <c r="B32" s="73">
        <v>92</v>
      </c>
      <c r="C32" s="74" t="str">
        <f>VLOOKUP($B32,'[1]Іменні заявки'!$A:$K,2,FALSE)</f>
        <v>Горянін Володимир Миколайович</v>
      </c>
      <c r="D32" s="74" t="str">
        <f>VLOOKUP($B32,'[1]Іменні заявки'!$A:$K,4,FALSE)</f>
        <v>Хмельницька обл.</v>
      </c>
      <c r="E32" s="74" t="str">
        <f>VLOOKUP($B32,'[1]Іменні заявки'!$A:$K,3,FALSE)</f>
        <v>"Екстрим" м.Кам'янець-Подільський</v>
      </c>
      <c r="F32" s="75" t="str">
        <f>VLOOKUP($B32,'[1]Іменні заявки'!$A:$K,7,FALSE)</f>
        <v>І</v>
      </c>
      <c r="G32" s="72">
        <v>0</v>
      </c>
      <c r="H32" s="72">
        <v>10</v>
      </c>
      <c r="I32" s="72">
        <v>40</v>
      </c>
      <c r="J32" s="72">
        <v>3</v>
      </c>
      <c r="K32" s="72"/>
      <c r="L32" s="72">
        <v>0</v>
      </c>
      <c r="M32" s="72">
        <v>0</v>
      </c>
      <c r="N32" s="72">
        <v>12</v>
      </c>
      <c r="O32" s="86">
        <f t="shared" si="0"/>
        <v>65</v>
      </c>
      <c r="P32" s="87">
        <f t="shared" si="2"/>
        <v>0.007523148148148148</v>
      </c>
      <c r="Q32" s="88">
        <v>0.02013888888888889</v>
      </c>
      <c r="R32" s="77">
        <f t="shared" si="1"/>
        <v>0.027662037037037037</v>
      </c>
      <c r="S32" s="90">
        <f t="shared" si="3"/>
        <v>224.20262664165102</v>
      </c>
      <c r="T32" s="79">
        <v>22</v>
      </c>
      <c r="U32" s="86"/>
    </row>
    <row r="33" spans="1:21" ht="24.75" customHeight="1">
      <c r="A33" s="72">
        <v>23</v>
      </c>
      <c r="B33" s="73">
        <v>105</v>
      </c>
      <c r="C33" s="74" t="str">
        <f>VLOOKUP($B33,'[1]Іменні заявки'!$A:$K,2,FALSE)</f>
        <v>Штефанеса Дмитро</v>
      </c>
      <c r="D33" s="74" t="str">
        <f>VLOOKUP($B33,'[1]Іменні заявки'!$A:$K,4,FALSE)</f>
        <v>Новоселицький район</v>
      </c>
      <c r="E33" s="74" t="str">
        <f>VLOOKUP($B33,'[1]Іменні заявки'!$A:$K,3,FALSE)</f>
        <v>РЦСТКЕУМ Новоселиця</v>
      </c>
      <c r="F33" s="75" t="str">
        <f>VLOOKUP($B33,'[1]Іменні заявки'!$A:$K,7,FALSE)</f>
        <v>ІІ</v>
      </c>
      <c r="G33" s="72">
        <v>0</v>
      </c>
      <c r="H33" s="72">
        <v>0</v>
      </c>
      <c r="I33" s="72">
        <v>0</v>
      </c>
      <c r="J33" s="72">
        <v>40</v>
      </c>
      <c r="K33" s="72"/>
      <c r="L33" s="72">
        <v>0</v>
      </c>
      <c r="M33" s="72">
        <v>0</v>
      </c>
      <c r="N33" s="72">
        <v>32</v>
      </c>
      <c r="O33" s="86">
        <f t="shared" si="0"/>
        <v>72</v>
      </c>
      <c r="P33" s="87">
        <f t="shared" si="2"/>
        <v>0.008333333333333333</v>
      </c>
      <c r="Q33" s="88">
        <v>0.019976851851851853</v>
      </c>
      <c r="R33" s="77">
        <f t="shared" si="1"/>
        <v>0.028310185185185188</v>
      </c>
      <c r="S33" s="90">
        <f t="shared" si="3"/>
        <v>229.45590994371483</v>
      </c>
      <c r="T33" s="79">
        <v>23</v>
      </c>
      <c r="U33" s="86"/>
    </row>
    <row r="34" spans="1:21" ht="24.75" customHeight="1">
      <c r="A34" s="72">
        <v>24</v>
      </c>
      <c r="B34" s="73">
        <v>102</v>
      </c>
      <c r="C34" s="74" t="str">
        <f>VLOOKUP($B34,'[1]Іменні заявки'!$A:$K,2,FALSE)</f>
        <v>Ністриян Олександр</v>
      </c>
      <c r="D34" s="74" t="str">
        <f>VLOOKUP($B34,'[1]Іменні заявки'!$A:$K,4,FALSE)</f>
        <v>Новоселицький район</v>
      </c>
      <c r="E34" s="74" t="str">
        <f>VLOOKUP($B34,'[1]Іменні заявки'!$A:$K,3,FALSE)</f>
        <v>РЦСТКЕУМ Новоселиця</v>
      </c>
      <c r="F34" s="75" t="str">
        <f>VLOOKUP($B34,'[1]Іменні заявки'!$A:$K,7,FALSE)</f>
        <v>ІІ</v>
      </c>
      <c r="G34" s="72">
        <v>0</v>
      </c>
      <c r="H34" s="72">
        <v>0</v>
      </c>
      <c r="I34" s="72">
        <v>10</v>
      </c>
      <c r="J34" s="72">
        <v>40</v>
      </c>
      <c r="K34" s="72"/>
      <c r="L34" s="72">
        <v>0</v>
      </c>
      <c r="M34" s="72">
        <v>0</v>
      </c>
      <c r="N34" s="72">
        <v>40</v>
      </c>
      <c r="O34" s="86">
        <f t="shared" si="0"/>
        <v>90</v>
      </c>
      <c r="P34" s="87">
        <f t="shared" si="2"/>
        <v>0.010416666666666666</v>
      </c>
      <c r="Q34" s="88">
        <v>0.02013888888888889</v>
      </c>
      <c r="R34" s="77">
        <f t="shared" si="1"/>
        <v>0.030555555555555558</v>
      </c>
      <c r="S34" s="90">
        <f t="shared" si="3"/>
        <v>247.6547842401501</v>
      </c>
      <c r="T34" s="79">
        <v>24</v>
      </c>
      <c r="U34" s="86"/>
    </row>
    <row r="35" spans="1:21" ht="24.75" customHeight="1">
      <c r="A35" s="72">
        <v>25</v>
      </c>
      <c r="B35" s="73">
        <v>30</v>
      </c>
      <c r="C35" s="74" t="str">
        <f>VLOOKUP($B35,'[1]Іменні заявки'!$A:$K,2,FALSE)</f>
        <v>Шпулак Павло Олександрович</v>
      </c>
      <c r="D35" s="74" t="str">
        <f>VLOOKUP($B35,'[1]Іменні заявки'!$A:$K,4,FALSE)</f>
        <v>Хмельницька обл.</v>
      </c>
      <c r="E35" s="74" t="str">
        <f>VLOOKUP($B35,'[1]Іменні заявки'!$A:$K,3,FALSE)</f>
        <v>"Едельвейс" Хмельницького ОЦТКУМ</v>
      </c>
      <c r="F35" s="75" t="str">
        <f>VLOOKUP($B35,'[1]Іменні заявки'!$A:$K,7,FALSE)</f>
        <v>ІІ</v>
      </c>
      <c r="G35" s="72">
        <v>0</v>
      </c>
      <c r="H35" s="72">
        <v>0</v>
      </c>
      <c r="I35" s="72">
        <v>18</v>
      </c>
      <c r="J35" s="72">
        <v>40</v>
      </c>
      <c r="K35" s="72"/>
      <c r="L35" s="72">
        <v>3</v>
      </c>
      <c r="M35" s="72">
        <v>0</v>
      </c>
      <c r="N35" s="72">
        <v>40</v>
      </c>
      <c r="O35" s="86">
        <f t="shared" si="0"/>
        <v>101</v>
      </c>
      <c r="P35" s="87">
        <f t="shared" si="2"/>
        <v>0.011689814814814814</v>
      </c>
      <c r="Q35" s="88">
        <v>0.02013888888888889</v>
      </c>
      <c r="R35" s="77">
        <f t="shared" si="1"/>
        <v>0.031828703703703706</v>
      </c>
      <c r="S35" s="90">
        <f t="shared" si="3"/>
        <v>257.9737335834897</v>
      </c>
      <c r="T35" s="79">
        <v>25</v>
      </c>
      <c r="U35" s="86"/>
    </row>
    <row r="36" spans="1:21" ht="24.75" customHeight="1">
      <c r="A36" s="72">
        <v>26</v>
      </c>
      <c r="B36" s="73">
        <v>73</v>
      </c>
      <c r="C36" s="74" t="str">
        <f>VLOOKUP($B36,'[1]Іменні заявки'!$A:$K,2,FALSE)</f>
        <v>Кришка Василь</v>
      </c>
      <c r="D36" s="74" t="str">
        <f>VLOOKUP($B36,'[1]Іменні заявки'!$A:$K,4,FALSE)</f>
        <v>Глибоцького району</v>
      </c>
      <c r="E36" s="74" t="str">
        <f>VLOOKUP($B36,'[1]Іменні заявки'!$A:$K,3,FALSE)</f>
        <v>Глибоцький район</v>
      </c>
      <c r="F36" s="75" t="str">
        <f>VLOOKUP($B36,'[1]Іменні заявки'!$A:$K,7,FALSE)</f>
        <v>ІІ</v>
      </c>
      <c r="G36" s="72">
        <v>0</v>
      </c>
      <c r="H36" s="72">
        <v>11</v>
      </c>
      <c r="I36" s="72">
        <v>11</v>
      </c>
      <c r="J36" s="72">
        <v>40</v>
      </c>
      <c r="K36" s="72"/>
      <c r="L36" s="72">
        <v>10</v>
      </c>
      <c r="M36" s="72">
        <v>0</v>
      </c>
      <c r="N36" s="72">
        <v>40</v>
      </c>
      <c r="O36" s="86">
        <f t="shared" si="0"/>
        <v>112</v>
      </c>
      <c r="P36" s="87">
        <f t="shared" si="2"/>
        <v>0.012962962962962963</v>
      </c>
      <c r="Q36" s="88">
        <v>0.02013888888888889</v>
      </c>
      <c r="R36" s="77">
        <f t="shared" si="1"/>
        <v>0.033101851851851855</v>
      </c>
      <c r="S36" s="90">
        <f t="shared" si="3"/>
        <v>268.2926829268293</v>
      </c>
      <c r="T36" s="79">
        <v>26</v>
      </c>
      <c r="U36" s="86"/>
    </row>
    <row r="37" spans="1:21" ht="24.75" customHeight="1">
      <c r="A37" s="72">
        <v>27</v>
      </c>
      <c r="B37" s="73">
        <v>71</v>
      </c>
      <c r="C37" s="74" t="str">
        <f>VLOOKUP($B37,'[1]Іменні заявки'!$A:$K,2,FALSE)</f>
        <v>Сафранюк Лазар</v>
      </c>
      <c r="D37" s="74" t="str">
        <f>VLOOKUP($B37,'[1]Іменні заявки'!$A:$K,4,FALSE)</f>
        <v>Глибоцького району</v>
      </c>
      <c r="E37" s="74" t="str">
        <f>VLOOKUP($B37,'[1]Іменні заявки'!$A:$K,3,FALSE)</f>
        <v>Глибоцький район</v>
      </c>
      <c r="F37" s="75" t="str">
        <f>VLOOKUP($B37,'[1]Іменні заявки'!$A:$K,7,FALSE)</f>
        <v>ІІ</v>
      </c>
      <c r="G37" s="72">
        <v>0</v>
      </c>
      <c r="H37" s="72">
        <v>18</v>
      </c>
      <c r="I37" s="72">
        <v>40</v>
      </c>
      <c r="J37" s="72">
        <v>40</v>
      </c>
      <c r="K37" s="72"/>
      <c r="L37" s="72">
        <v>0</v>
      </c>
      <c r="M37" s="72">
        <v>0</v>
      </c>
      <c r="N37" s="72">
        <v>21</v>
      </c>
      <c r="O37" s="86">
        <f t="shared" si="0"/>
        <v>119</v>
      </c>
      <c r="P37" s="87">
        <f t="shared" si="2"/>
        <v>0.013773148148148147</v>
      </c>
      <c r="Q37" s="88">
        <v>0.02013888888888889</v>
      </c>
      <c r="R37" s="77">
        <f t="shared" si="1"/>
        <v>0.03391203703703704</v>
      </c>
      <c r="S37" s="90">
        <f t="shared" si="3"/>
        <v>274.859287054409</v>
      </c>
      <c r="T37" s="79">
        <v>27</v>
      </c>
      <c r="U37" s="86"/>
    </row>
    <row r="38" spans="1:21" ht="24.75" customHeight="1">
      <c r="A38" s="72">
        <v>28</v>
      </c>
      <c r="B38" s="73">
        <v>14</v>
      </c>
      <c r="C38" s="74" t="str">
        <f>VLOOKUP($B38,'[1]Іменні заявки'!$A:$K,2,FALSE)</f>
        <v>Кіча Олександр Костянтинович</v>
      </c>
      <c r="D38" s="74" t="str">
        <f>VLOOKUP($B38,'[1]Іменні заявки'!$A:$K,4,FALSE)</f>
        <v>м.Дережня Хмельницька обл.</v>
      </c>
      <c r="E38" s="74" t="str">
        <f>VLOOKUP($B38,'[1]Іменні заявки'!$A:$K,3,FALSE)</f>
        <v>"Азимут" Хмельницького ОЦТКУМ</v>
      </c>
      <c r="F38" s="75" t="str">
        <f>VLOOKUP($B38,'[1]Іменні заявки'!$A:$K,7,FALSE)</f>
        <v>ІІ</v>
      </c>
      <c r="G38" s="72">
        <v>0</v>
      </c>
      <c r="H38" s="72">
        <v>0</v>
      </c>
      <c r="I38" s="72">
        <v>40</v>
      </c>
      <c r="J38" s="72">
        <v>40</v>
      </c>
      <c r="K38" s="72"/>
      <c r="L38" s="72">
        <v>0</v>
      </c>
      <c r="M38" s="72">
        <v>0</v>
      </c>
      <c r="N38" s="72">
        <v>40</v>
      </c>
      <c r="O38" s="86">
        <f t="shared" si="0"/>
        <v>120</v>
      </c>
      <c r="P38" s="87">
        <f t="shared" si="2"/>
        <v>0.013888888888888888</v>
      </c>
      <c r="Q38" s="88">
        <v>0.02013888888888889</v>
      </c>
      <c r="R38" s="77">
        <f t="shared" si="1"/>
        <v>0.03402777777777778</v>
      </c>
      <c r="S38" s="90">
        <f t="shared" si="3"/>
        <v>275.797373358349</v>
      </c>
      <c r="T38" s="79">
        <v>28</v>
      </c>
      <c r="U38" s="86"/>
    </row>
    <row r="39" spans="1:21" ht="24.75" customHeight="1">
      <c r="A39" s="72">
        <v>29</v>
      </c>
      <c r="B39" s="73">
        <v>75</v>
      </c>
      <c r="C39" s="74" t="str">
        <f>VLOOKUP($B39,'[1]Іменні заявки'!$A:$K,2,FALSE)</f>
        <v>Кіперю Олександр</v>
      </c>
      <c r="D39" s="74" t="str">
        <f>VLOOKUP($B39,'[1]Іменні заявки'!$A:$K,4,FALSE)</f>
        <v>Глибоцького району</v>
      </c>
      <c r="E39" s="74" t="str">
        <f>VLOOKUP($B39,'[1]Іменні заявки'!$A:$K,3,FALSE)</f>
        <v>Глибоцький район</v>
      </c>
      <c r="F39" s="75" t="str">
        <f>VLOOKUP($B39,'[1]Іменні заявки'!$A:$K,7,FALSE)</f>
        <v>ІІІ</v>
      </c>
      <c r="G39" s="72">
        <v>0</v>
      </c>
      <c r="H39" s="72">
        <v>0</v>
      </c>
      <c r="I39" s="72">
        <v>40</v>
      </c>
      <c r="J39" s="72">
        <v>40</v>
      </c>
      <c r="K39" s="72"/>
      <c r="L39" s="72">
        <v>0</v>
      </c>
      <c r="M39" s="72">
        <v>0</v>
      </c>
      <c r="N39" s="72">
        <v>40</v>
      </c>
      <c r="O39" s="86">
        <f t="shared" si="0"/>
        <v>120</v>
      </c>
      <c r="P39" s="87">
        <f t="shared" si="2"/>
        <v>0.013888888888888888</v>
      </c>
      <c r="Q39" s="88">
        <v>0.02013888888888889</v>
      </c>
      <c r="R39" s="77">
        <f t="shared" si="1"/>
        <v>0.03402777777777778</v>
      </c>
      <c r="S39" s="90">
        <f t="shared" si="3"/>
        <v>275.797373358349</v>
      </c>
      <c r="T39" s="79">
        <v>29</v>
      </c>
      <c r="U39" s="86"/>
    </row>
    <row r="40" spans="1:21" ht="24.75" customHeight="1">
      <c r="A40" s="72">
        <v>30</v>
      </c>
      <c r="B40" s="73">
        <v>72</v>
      </c>
      <c r="C40" s="74" t="str">
        <f>VLOOKUP($B40,'[1]Іменні заявки'!$A:$K,2,FALSE)</f>
        <v>Івасюк Олександр</v>
      </c>
      <c r="D40" s="74" t="str">
        <f>VLOOKUP($B40,'[1]Іменні заявки'!$A:$K,4,FALSE)</f>
        <v>Глибоцького району</v>
      </c>
      <c r="E40" s="74" t="str">
        <f>VLOOKUP($B40,'[1]Іменні заявки'!$A:$K,3,FALSE)</f>
        <v>Глибоцький район</v>
      </c>
      <c r="F40" s="75" t="str">
        <f>VLOOKUP($B40,'[1]Іменні заявки'!$A:$K,7,FALSE)</f>
        <v>ІІ</v>
      </c>
      <c r="G40" s="72">
        <v>0</v>
      </c>
      <c r="H40" s="72">
        <v>6</v>
      </c>
      <c r="I40" s="72">
        <v>40</v>
      </c>
      <c r="J40" s="72">
        <v>40</v>
      </c>
      <c r="K40" s="72"/>
      <c r="L40" s="72">
        <v>3</v>
      </c>
      <c r="M40" s="72">
        <v>0</v>
      </c>
      <c r="N40" s="72">
        <v>40</v>
      </c>
      <c r="O40" s="86">
        <f t="shared" si="0"/>
        <v>129</v>
      </c>
      <c r="P40" s="87">
        <f t="shared" si="2"/>
        <v>0.014930555555555555</v>
      </c>
      <c r="Q40" s="88">
        <v>0.02013888888888889</v>
      </c>
      <c r="R40" s="77">
        <f t="shared" si="1"/>
        <v>0.035069444444444445</v>
      </c>
      <c r="S40" s="90">
        <f t="shared" si="3"/>
        <v>284.2401500938086</v>
      </c>
      <c r="T40" s="79">
        <v>30</v>
      </c>
      <c r="U40" s="86"/>
    </row>
    <row r="41" spans="1:21" ht="24.75" customHeight="1">
      <c r="A41" s="72">
        <v>31</v>
      </c>
      <c r="B41" s="73">
        <v>43</v>
      </c>
      <c r="C41" s="74" t="str">
        <f>VLOOKUP($B41,'[1]Іменні заявки'!$A:$K,2,FALSE)</f>
        <v>Лукенюк Даніел В'ячеславович</v>
      </c>
      <c r="D41" s="74" t="str">
        <f>VLOOKUP($B41,'[1]Іменні заявки'!$A:$K,4,FALSE)</f>
        <v>Чернівецька обл.</v>
      </c>
      <c r="E41" s="74" t="str">
        <f>VLOOKUP($B41,'[1]Іменні заявки'!$A:$K,3,FALSE)</f>
        <v>ОЦТКЕУМ</v>
      </c>
      <c r="F41" s="75" t="str">
        <f>VLOOKUP($B41,'[1]Іменні заявки'!$A:$K,7,FALSE)</f>
        <v>ІІ</v>
      </c>
      <c r="G41" s="72">
        <v>40</v>
      </c>
      <c r="H41" s="72">
        <v>40</v>
      </c>
      <c r="I41" s="72">
        <v>40</v>
      </c>
      <c r="J41" s="72">
        <v>40</v>
      </c>
      <c r="K41" s="72"/>
      <c r="L41" s="72">
        <v>0</v>
      </c>
      <c r="M41" s="72">
        <v>0</v>
      </c>
      <c r="N41" s="72">
        <v>40</v>
      </c>
      <c r="O41" s="86">
        <f t="shared" si="0"/>
        <v>200</v>
      </c>
      <c r="P41" s="87">
        <f t="shared" si="2"/>
        <v>0.023148148148148147</v>
      </c>
      <c r="Q41" s="88">
        <v>0.02013888888888889</v>
      </c>
      <c r="R41" s="77">
        <f t="shared" si="1"/>
        <v>0.04328703703703704</v>
      </c>
      <c r="S41" s="90">
        <f t="shared" si="3"/>
        <v>350.84427767354595</v>
      </c>
      <c r="T41" s="79">
        <v>31</v>
      </c>
      <c r="U41" s="86"/>
    </row>
    <row r="42" spans="1:21" ht="24.75" customHeight="1">
      <c r="A42" s="72">
        <v>32</v>
      </c>
      <c r="B42" s="73">
        <v>60</v>
      </c>
      <c r="C42" s="74" t="str">
        <f>VLOOKUP($B42,'[1]Іменні заявки'!$A:$K,2,FALSE)</f>
        <v>Лопушанський Олександр Олександрович</v>
      </c>
      <c r="D42" s="74" t="str">
        <f>VLOOKUP($B42,'[1]Іменні заявки'!$A:$K,4,FALSE)</f>
        <v>Хмельницька обл.</v>
      </c>
      <c r="E42" s="74" t="str">
        <f>VLOOKUP($B42,'[1]Іменні заявки'!$A:$K,3,FALSE)</f>
        <v>"Сонечко" Хмельницкий ОЦТКУМ-3</v>
      </c>
      <c r="F42" s="75" t="str">
        <f>VLOOKUP($B42,'[1]Іменні заявки'!$A:$K,7,FALSE)</f>
        <v>КМС</v>
      </c>
      <c r="G42" s="72">
        <v>40</v>
      </c>
      <c r="H42" s="72">
        <v>40</v>
      </c>
      <c r="I42" s="72">
        <v>40</v>
      </c>
      <c r="J42" s="72">
        <v>40</v>
      </c>
      <c r="K42" s="72"/>
      <c r="L42" s="72">
        <v>40</v>
      </c>
      <c r="M42" s="72">
        <v>40</v>
      </c>
      <c r="N42" s="72">
        <v>40</v>
      </c>
      <c r="O42" s="86">
        <f>N42+M42+L42+J42+I42+H42+G42</f>
        <v>280</v>
      </c>
      <c r="P42" s="87">
        <f t="shared" si="2"/>
        <v>0.032407407407407406</v>
      </c>
      <c r="Q42" s="88">
        <v>0.02013888888888889</v>
      </c>
      <c r="R42" s="77">
        <f>Q42+P42</f>
        <v>0.0525462962962963</v>
      </c>
      <c r="S42" s="90">
        <f t="shared" si="3"/>
        <v>425.8911819887429</v>
      </c>
      <c r="T42" s="79">
        <v>29</v>
      </c>
      <c r="U42" s="86"/>
    </row>
    <row r="43" spans="1:21" ht="24.75" customHeight="1">
      <c r="A43" s="72">
        <v>33</v>
      </c>
      <c r="B43" s="73">
        <v>61</v>
      </c>
      <c r="C43" s="74" t="str">
        <f>VLOOKUP($B43,'[1]Іменні заявки'!$A:$K,2,FALSE)</f>
        <v>Каденюк Ярослав Юрійович</v>
      </c>
      <c r="D43" s="74" t="str">
        <f>VLOOKUP($B43,'[1]Іменні заявки'!$A:$K,4,FALSE)</f>
        <v>Хмельницька обл.</v>
      </c>
      <c r="E43" s="74" t="str">
        <f>VLOOKUP($B43,'[1]Іменні заявки'!$A:$K,3,FALSE)</f>
        <v>"Сонечко" Хмельницкий ОЦТКУМ-4</v>
      </c>
      <c r="F43" s="75" t="str">
        <f>VLOOKUP($B43,'[1]Іменні заявки'!$A:$K,7,FALSE)</f>
        <v>КМС</v>
      </c>
      <c r="G43" s="72">
        <v>40</v>
      </c>
      <c r="H43" s="72">
        <v>40</v>
      </c>
      <c r="I43" s="72">
        <v>40</v>
      </c>
      <c r="J43" s="72">
        <v>40</v>
      </c>
      <c r="K43" s="72"/>
      <c r="L43" s="72">
        <v>40</v>
      </c>
      <c r="M43" s="72">
        <v>40</v>
      </c>
      <c r="N43" s="72">
        <v>40</v>
      </c>
      <c r="O43" s="86">
        <f>N43+M43+L43+J43+I43+H43+G43</f>
        <v>280</v>
      </c>
      <c r="P43" s="87">
        <f t="shared" si="2"/>
        <v>0.032407407407407406</v>
      </c>
      <c r="Q43" s="88">
        <v>0.02013888888888889</v>
      </c>
      <c r="R43" s="77">
        <f>Q43+P43</f>
        <v>0.0525462962962963</v>
      </c>
      <c r="S43" s="90">
        <f t="shared" si="3"/>
        <v>425.8911819887429</v>
      </c>
      <c r="T43" s="79">
        <v>30</v>
      </c>
      <c r="U43" s="86"/>
    </row>
    <row r="44" spans="1:21" ht="24.75" customHeight="1">
      <c r="A44" s="72">
        <v>34</v>
      </c>
      <c r="B44" s="73">
        <v>62</v>
      </c>
      <c r="C44" s="74" t="str">
        <f>VLOOKUP($B44,'[1]Іменні заявки'!$A:$K,2,FALSE)</f>
        <v>Мельник Олександр Сергійович</v>
      </c>
      <c r="D44" s="74" t="str">
        <f>VLOOKUP($B44,'[1]Іменні заявки'!$A:$K,4,FALSE)</f>
        <v>Хмельницька обл.</v>
      </c>
      <c r="E44" s="74" t="str">
        <f>VLOOKUP($B44,'[1]Іменні заявки'!$A:$K,3,FALSE)</f>
        <v>"Сонечко" Хмельницкий ОЦТКУМ-5</v>
      </c>
      <c r="F44" s="75" t="str">
        <f>VLOOKUP($B44,'[1]Іменні заявки'!$A:$K,7,FALSE)</f>
        <v>ІІ</v>
      </c>
      <c r="G44" s="72">
        <v>40</v>
      </c>
      <c r="H44" s="72">
        <v>40</v>
      </c>
      <c r="I44" s="72">
        <v>40</v>
      </c>
      <c r="J44" s="72">
        <v>40</v>
      </c>
      <c r="K44" s="72"/>
      <c r="L44" s="72">
        <v>40</v>
      </c>
      <c r="M44" s="72">
        <v>40</v>
      </c>
      <c r="N44" s="72">
        <v>40</v>
      </c>
      <c r="O44" s="86">
        <f>N44+M44+L44+J44+I44+H44+G44</f>
        <v>280</v>
      </c>
      <c r="P44" s="87">
        <f t="shared" si="2"/>
        <v>0.032407407407407406</v>
      </c>
      <c r="Q44" s="88">
        <v>0.02013888888888889</v>
      </c>
      <c r="R44" s="77">
        <f>Q44+P44</f>
        <v>0.0525462962962963</v>
      </c>
      <c r="S44" s="90">
        <f t="shared" si="3"/>
        <v>425.8911819887429</v>
      </c>
      <c r="T44" s="79">
        <v>31</v>
      </c>
      <c r="U44" s="86"/>
    </row>
    <row r="45" ht="15.75">
      <c r="B45" s="91"/>
    </row>
    <row r="46" spans="3:5" ht="12.75">
      <c r="C46" t="s">
        <v>26</v>
      </c>
      <c r="E46" t="s">
        <v>27</v>
      </c>
    </row>
    <row r="48" spans="3:5" ht="12.75">
      <c r="C48" t="s">
        <v>28</v>
      </c>
      <c r="E48" t="s">
        <v>29</v>
      </c>
    </row>
  </sheetData>
  <mergeCells count="8">
    <mergeCell ref="N6:O6"/>
    <mergeCell ref="H7:L7"/>
    <mergeCell ref="N7:O7"/>
    <mergeCell ref="N8:O8"/>
    <mergeCell ref="A1:W1"/>
    <mergeCell ref="A2:W2"/>
    <mergeCell ref="A3:W3"/>
    <mergeCell ref="A4:T4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2" orientation="landscape" paperSize="9" scale="65" r:id="rId1"/>
  <rowBreaks count="1" manualBreakCount="1">
    <brk id="26" max="2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9"/>
  <sheetViews>
    <sheetView tabSelected="1" workbookViewId="0" topLeftCell="E10">
      <selection activeCell="G51" sqref="G51"/>
    </sheetView>
  </sheetViews>
  <sheetFormatPr defaultColWidth="9.00390625" defaultRowHeight="12.75"/>
  <cols>
    <col min="1" max="1" width="4.75390625" style="0" customWidth="1"/>
    <col min="3" max="3" width="27.625" style="0" customWidth="1"/>
    <col min="4" max="4" width="22.25390625" style="0" customWidth="1"/>
    <col min="5" max="5" width="39.375" style="0" customWidth="1"/>
    <col min="6" max="6" width="24.00390625" style="0" customWidth="1"/>
    <col min="7" max="7" width="17.75390625" style="0" customWidth="1"/>
    <col min="8" max="8" width="12.625" style="0" customWidth="1"/>
  </cols>
  <sheetData>
    <row r="1" spans="1:24" ht="18.75">
      <c r="A1" s="118" t="s">
        <v>0</v>
      </c>
      <c r="B1" s="118"/>
      <c r="C1" s="118"/>
      <c r="D1" s="118"/>
      <c r="E1" s="118"/>
      <c r="F1" s="118"/>
      <c r="G1" s="118"/>
      <c r="H1" s="118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12.7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1:24" ht="12.75">
      <c r="A3" s="120"/>
      <c r="B3" s="120"/>
      <c r="C3" s="120"/>
      <c r="D3" s="120"/>
      <c r="E3" s="120"/>
      <c r="F3" s="120"/>
      <c r="G3" s="120"/>
      <c r="H3" s="120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</row>
    <row r="4" spans="1:24" ht="33.75" customHeight="1">
      <c r="A4" s="128" t="s">
        <v>2</v>
      </c>
      <c r="B4" s="128"/>
      <c r="C4" s="128"/>
      <c r="D4" s="128"/>
      <c r="E4" s="128"/>
      <c r="F4" s="128"/>
      <c r="G4" s="128"/>
      <c r="H4" s="128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16"/>
      <c r="X4" s="16"/>
    </row>
    <row r="5" spans="1:24" ht="15.75">
      <c r="A5" s="4" t="s">
        <v>30</v>
      </c>
      <c r="B5" s="16"/>
      <c r="C5" s="16"/>
      <c r="D5" s="16"/>
      <c r="E5" s="16"/>
      <c r="F5" s="16"/>
      <c r="G5" s="16"/>
      <c r="H5" s="37"/>
      <c r="I5" s="37"/>
      <c r="J5" s="37"/>
      <c r="K5" s="37"/>
      <c r="L5" s="37"/>
      <c r="M5" s="16"/>
      <c r="N5" s="16"/>
      <c r="O5" s="16"/>
      <c r="P5" s="38"/>
      <c r="Q5" s="39"/>
      <c r="R5" s="38"/>
      <c r="S5" s="16"/>
      <c r="T5" s="16"/>
      <c r="U5" s="16"/>
      <c r="W5" s="16"/>
      <c r="X5" s="16"/>
    </row>
    <row r="6" spans="1:24" ht="19.5" customHeight="1">
      <c r="A6" s="4" t="s">
        <v>4</v>
      </c>
      <c r="B6" s="16"/>
      <c r="C6" s="16"/>
      <c r="D6" s="16"/>
      <c r="E6" s="16"/>
      <c r="F6" s="16"/>
      <c r="G6" s="16"/>
      <c r="H6" s="37"/>
      <c r="I6" s="37"/>
      <c r="J6" s="37"/>
      <c r="K6" s="37"/>
      <c r="L6" s="37"/>
      <c r="M6" s="16"/>
      <c r="N6" s="16"/>
      <c r="O6" s="16"/>
      <c r="P6" s="130"/>
      <c r="Q6" s="130"/>
      <c r="R6" s="130"/>
      <c r="S6" s="16"/>
      <c r="T6" s="16"/>
      <c r="U6" s="16"/>
      <c r="W6" s="16"/>
      <c r="X6" s="16"/>
    </row>
    <row r="7" spans="1:26" ht="19.5" customHeight="1">
      <c r="A7" s="17" t="s">
        <v>31</v>
      </c>
      <c r="B7" s="16"/>
      <c r="C7" s="16"/>
      <c r="D7" s="16"/>
      <c r="E7" s="16"/>
      <c r="F7" s="16"/>
      <c r="G7" s="16"/>
      <c r="H7" s="131"/>
      <c r="I7" s="131"/>
      <c r="J7" s="131"/>
      <c r="K7" s="131"/>
      <c r="L7" s="131"/>
      <c r="P7" s="130"/>
      <c r="Q7" s="130"/>
      <c r="R7" s="130"/>
      <c r="W7" s="16"/>
      <c r="X7" s="16"/>
      <c r="Z7" s="18">
        <v>0.00034722222222222224</v>
      </c>
    </row>
    <row r="8" spans="1:24" ht="19.5" customHeight="1" thickBot="1">
      <c r="A8" s="16" t="s">
        <v>32</v>
      </c>
      <c r="B8" s="16"/>
      <c r="C8" s="16"/>
      <c r="D8" s="16"/>
      <c r="E8" s="16"/>
      <c r="F8" s="16"/>
      <c r="G8" s="16"/>
      <c r="H8" s="37"/>
      <c r="I8" s="37"/>
      <c r="J8" s="37"/>
      <c r="K8" s="37"/>
      <c r="L8" s="37"/>
      <c r="M8" s="16"/>
      <c r="N8" s="16"/>
      <c r="O8" s="16"/>
      <c r="P8" s="129"/>
      <c r="Q8" s="129"/>
      <c r="R8" s="129"/>
      <c r="S8" s="16"/>
      <c r="T8" s="16"/>
      <c r="U8" s="16"/>
      <c r="W8" s="19"/>
      <c r="X8" s="16"/>
    </row>
    <row r="9" spans="1:8" ht="54.75" customHeight="1" thickBot="1">
      <c r="A9" s="40" t="s">
        <v>5</v>
      </c>
      <c r="B9" s="41" t="s">
        <v>33</v>
      </c>
      <c r="C9" s="41" t="s">
        <v>6</v>
      </c>
      <c r="D9" s="41" t="s">
        <v>7</v>
      </c>
      <c r="E9" s="41" t="s">
        <v>34</v>
      </c>
      <c r="F9" s="41" t="s">
        <v>35</v>
      </c>
      <c r="G9" s="41" t="s">
        <v>25</v>
      </c>
      <c r="H9" s="41" t="s">
        <v>10</v>
      </c>
    </row>
    <row r="10" spans="1:8" ht="13.5" thickBot="1">
      <c r="A10" s="135">
        <v>1</v>
      </c>
      <c r="B10" s="42">
        <v>90</v>
      </c>
      <c r="C10" s="138" t="str">
        <f>VLOOKUP($B10,'[1]Іменні заявки'!$A:$K,3,FALSE)</f>
        <v>"Екстрим" м.Кам'янець-Подільський</v>
      </c>
      <c r="D10" s="138" t="str">
        <f>VLOOKUP($B10,'[1]Іменні заявки'!$A:$K,4,FALSE)</f>
        <v>Хмельницька обл.</v>
      </c>
      <c r="E10" s="42" t="str">
        <f>VLOOKUP($B10,'[1]Іменні заявки'!$A:$K,2,FALSE)</f>
        <v>Василенко Олександр Миколайович</v>
      </c>
      <c r="F10" s="43">
        <v>0.012337962962962962</v>
      </c>
      <c r="G10" s="141">
        <f>F10+F11+F12+F13</f>
        <v>0.07251157407407408</v>
      </c>
      <c r="H10" s="132" t="s">
        <v>13</v>
      </c>
    </row>
    <row r="11" spans="1:8" ht="13.5" thickBot="1">
      <c r="A11" s="136"/>
      <c r="B11" s="42">
        <v>91</v>
      </c>
      <c r="C11" s="139"/>
      <c r="D11" s="139"/>
      <c r="E11" s="42" t="str">
        <f>VLOOKUP($B11,'[1]Іменні заявки'!$A:$K,2,FALSE)</f>
        <v>Радецький Олександр Олександрович</v>
      </c>
      <c r="F11" s="43">
        <v>0.012569444444444446</v>
      </c>
      <c r="G11" s="142"/>
      <c r="H11" s="133"/>
    </row>
    <row r="12" spans="1:8" ht="13.5" thickBot="1">
      <c r="A12" s="136"/>
      <c r="B12" s="42">
        <v>92</v>
      </c>
      <c r="C12" s="139"/>
      <c r="D12" s="139"/>
      <c r="E12" s="42" t="str">
        <f>VLOOKUP($B12,'[1]Іменні заявки'!$A:$K,2,FALSE)</f>
        <v>Горянін Володимир Миколайович</v>
      </c>
      <c r="F12" s="43">
        <v>0.02766203703703704</v>
      </c>
      <c r="G12" s="142"/>
      <c r="H12" s="133"/>
    </row>
    <row r="13" spans="1:8" ht="13.5" thickBot="1">
      <c r="A13" s="137"/>
      <c r="B13" s="42">
        <v>94</v>
      </c>
      <c r="C13" s="140"/>
      <c r="D13" s="140"/>
      <c r="E13" s="42" t="str">
        <f>VLOOKUP($B13,'[1]Іменні заявки'!$A:$K,2,FALSE)</f>
        <v>Гафич Ольга Миколаївна</v>
      </c>
      <c r="F13" s="43">
        <v>0.01994212962962963</v>
      </c>
      <c r="G13" s="143"/>
      <c r="H13" s="134"/>
    </row>
    <row r="14" spans="1:8" ht="13.5" thickBot="1">
      <c r="A14" s="135">
        <v>2</v>
      </c>
      <c r="B14" s="42">
        <v>40</v>
      </c>
      <c r="C14" s="138" t="str">
        <f>VLOOKUP($B14,'[1]Іменні заявки'!$A:$K,3,FALSE)</f>
        <v>ОЦТКЕУМ</v>
      </c>
      <c r="D14" s="138" t="str">
        <f>VLOOKUP($B14,'[1]Іменні заявки'!$A:$K,4,FALSE)</f>
        <v>Чернівецька обл.</v>
      </c>
      <c r="E14" s="42" t="str">
        <f>VLOOKUP($B14,'[1]Іменні заявки'!$A:$K,2,FALSE)</f>
        <v>Попов Дмитро Сергійович</v>
      </c>
      <c r="F14" s="43">
        <v>0.0140625</v>
      </c>
      <c r="G14" s="141">
        <f>F14+F15+F16+F17</f>
        <v>0.0780787037037037</v>
      </c>
      <c r="H14" s="132" t="s">
        <v>14</v>
      </c>
    </row>
    <row r="15" spans="1:8" ht="13.5" thickBot="1">
      <c r="A15" s="136"/>
      <c r="B15" s="42">
        <v>41</v>
      </c>
      <c r="C15" s="139"/>
      <c r="D15" s="139"/>
      <c r="E15" s="42" t="str">
        <f>VLOOKUP($B15,'[1]Іменні заявки'!$A:$K,2,FALSE)</f>
        <v>Фештрига Євген Віталійович</v>
      </c>
      <c r="F15" s="43">
        <v>0.014375</v>
      </c>
      <c r="G15" s="142"/>
      <c r="H15" s="133"/>
    </row>
    <row r="16" spans="1:8" ht="13.5" thickBot="1">
      <c r="A16" s="136"/>
      <c r="B16" s="42">
        <v>42</v>
      </c>
      <c r="C16" s="139"/>
      <c r="D16" s="139"/>
      <c r="E16" s="42" t="str">
        <f>VLOOKUP($B16,'[1]Іменні заявки'!$A:$K,2,FALSE)</f>
        <v>Погосян Вілен Григорович</v>
      </c>
      <c r="F16" s="43">
        <v>0.020868055555555556</v>
      </c>
      <c r="G16" s="142"/>
      <c r="H16" s="133"/>
    </row>
    <row r="17" spans="1:8" ht="13.5" thickBot="1">
      <c r="A17" s="137"/>
      <c r="B17" s="42">
        <v>44</v>
      </c>
      <c r="C17" s="140"/>
      <c r="D17" s="140"/>
      <c r="E17" s="42" t="str">
        <f>VLOOKUP($B17,'[1]Іменні заявки'!$A:$K,2,FALSE)</f>
        <v>Олійник Наталія Дмитрівна</v>
      </c>
      <c r="F17" s="43">
        <v>0.028773148148148145</v>
      </c>
      <c r="G17" s="143"/>
      <c r="H17" s="134"/>
    </row>
    <row r="18" spans="1:8" ht="13.5" thickBot="1">
      <c r="A18" s="135">
        <v>3</v>
      </c>
      <c r="B18" s="42">
        <v>32</v>
      </c>
      <c r="C18" s="138" t="str">
        <f>VLOOKUP($B18,'[1]Іменні заявки'!$A:$K,3,FALSE)</f>
        <v>"Едельвейс" Хмельницького ОЦТКУМ</v>
      </c>
      <c r="D18" s="138" t="str">
        <f>VLOOKUP($B18,'[1]Іменні заявки'!$A:$K,4,FALSE)</f>
        <v>Хмельницька обл.</v>
      </c>
      <c r="E18" s="42" t="str">
        <f>VLOOKUP($B18,'[1]Іменні заявки'!$A:$K,2,FALSE)</f>
        <v>Шелестинський Олександр Володимирович</v>
      </c>
      <c r="F18" s="43">
        <v>0.014953703703703705</v>
      </c>
      <c r="G18" s="141">
        <f>F18+F19+F20+F21</f>
        <v>0.0800925925925926</v>
      </c>
      <c r="H18" s="132" t="s">
        <v>15</v>
      </c>
    </row>
    <row r="19" spans="1:8" ht="13.5" thickBot="1">
      <c r="A19" s="136"/>
      <c r="B19" s="42">
        <v>34</v>
      </c>
      <c r="C19" s="139"/>
      <c r="D19" s="139"/>
      <c r="E19" s="42" t="str">
        <f>VLOOKUP($B19,'[1]Іменні заявки'!$A:$K,2,FALSE)</f>
        <v>Кравець Максим Олегович</v>
      </c>
      <c r="F19" s="43">
        <v>0.015092592592592593</v>
      </c>
      <c r="G19" s="142"/>
      <c r="H19" s="133"/>
    </row>
    <row r="20" spans="1:8" ht="13.5" thickBot="1">
      <c r="A20" s="136"/>
      <c r="B20" s="42">
        <v>35</v>
      </c>
      <c r="C20" s="139"/>
      <c r="D20" s="139"/>
      <c r="E20" s="42" t="str">
        <f>VLOOKUP($B20,'[1]Іменні заявки'!$A:$K,2,FALSE)</f>
        <v>Донець Андрій Олександрович</v>
      </c>
      <c r="F20" s="43">
        <v>0.02013888888888889</v>
      </c>
      <c r="G20" s="142"/>
      <c r="H20" s="133"/>
    </row>
    <row r="21" spans="1:8" ht="13.5" thickBot="1">
      <c r="A21" s="137"/>
      <c r="B21" s="42">
        <v>31</v>
      </c>
      <c r="C21" s="140"/>
      <c r="D21" s="140"/>
      <c r="E21" s="42" t="str">
        <f>VLOOKUP($B21,'[1]Іменні заявки'!$A:$K,2,FALSE)</f>
        <v>Будзихівська Вікторія Анатоліївна</v>
      </c>
      <c r="F21" s="43">
        <v>0.02990740740740741</v>
      </c>
      <c r="G21" s="143"/>
      <c r="H21" s="134"/>
    </row>
    <row r="22" spans="1:8" ht="13.5" thickBot="1">
      <c r="A22" s="135">
        <v>4</v>
      </c>
      <c r="B22" s="42">
        <v>11</v>
      </c>
      <c r="C22" s="138" t="str">
        <f>VLOOKUP($B22,'[1]Іменні заявки'!$A:$K,3,FALSE)</f>
        <v>"Азимут" Хмельницького ОЦТКУМ</v>
      </c>
      <c r="D22" s="138" t="str">
        <f>VLOOKUP($B22,'[1]Іменні заявки'!$A:$K,4,FALSE)</f>
        <v>м.Дережня Хмельницька обл.</v>
      </c>
      <c r="E22" s="42" t="str">
        <f>VLOOKUP($B22,'[1]Іменні заявки'!$A:$K,2,FALSE)</f>
        <v>Шабага Владислав Сергійович</v>
      </c>
      <c r="F22" s="43">
        <v>0.013993055555555555</v>
      </c>
      <c r="G22" s="141">
        <f>F22+F23+F24+F25</f>
        <v>0.08039351851851852</v>
      </c>
      <c r="H22" s="132">
        <v>4</v>
      </c>
    </row>
    <row r="23" spans="1:8" ht="13.5" thickBot="1">
      <c r="A23" s="136"/>
      <c r="B23" s="42">
        <v>12</v>
      </c>
      <c r="C23" s="139"/>
      <c r="D23" s="139"/>
      <c r="E23" s="42" t="str">
        <f>VLOOKUP($B23,'[1]Іменні заявки'!$A:$K,2,FALSE)</f>
        <v>Шандра Максим Олегович</v>
      </c>
      <c r="F23" s="43">
        <v>0.014398148148148148</v>
      </c>
      <c r="G23" s="142"/>
      <c r="H23" s="133"/>
    </row>
    <row r="24" spans="1:8" ht="13.5" thickBot="1">
      <c r="A24" s="136"/>
      <c r="B24" s="42">
        <v>10</v>
      </c>
      <c r="C24" s="139"/>
      <c r="D24" s="139"/>
      <c r="E24" s="42" t="str">
        <f>VLOOKUP($B24,'[1]Іменні заявки'!$A:$K,2,FALSE)</f>
        <v>Яворський Богдан Сергійович</v>
      </c>
      <c r="F24" s="43">
        <v>0.015659722222222224</v>
      </c>
      <c r="G24" s="142"/>
      <c r="H24" s="133"/>
    </row>
    <row r="25" spans="1:8" ht="13.5" thickBot="1">
      <c r="A25" s="137"/>
      <c r="B25" s="42">
        <v>13</v>
      </c>
      <c r="C25" s="140"/>
      <c r="D25" s="140"/>
      <c r="E25" s="42" t="str">
        <f>VLOOKUP($B25,'[1]Іменні заявки'!$A:$K,2,FALSE)</f>
        <v>Волуцька Тетяна Олександрівна</v>
      </c>
      <c r="F25" s="43">
        <v>0.03634259259259259</v>
      </c>
      <c r="G25" s="143"/>
      <c r="H25" s="134"/>
    </row>
    <row r="26" spans="1:8" ht="13.5" thickBot="1">
      <c r="A26" s="135">
        <v>5</v>
      </c>
      <c r="B26" s="42">
        <v>53</v>
      </c>
      <c r="C26" s="138" t="str">
        <f>VLOOKUP($B26,'[1]Іменні заявки'!$A:$K,3,FALSE)</f>
        <v>Рівненська СЮТ</v>
      </c>
      <c r="D26" s="138" t="str">
        <f>VLOOKUP($B26,'[1]Іменні заявки'!$A:$K,4,FALSE)</f>
        <v>Рівненська область</v>
      </c>
      <c r="E26" s="42" t="str">
        <f>VLOOKUP($B26,'[1]Іменні заявки'!$A:$K,2,FALSE)</f>
        <v>Кордонець Сергій</v>
      </c>
      <c r="F26" s="43">
        <v>0.01528935185185185</v>
      </c>
      <c r="G26" s="141">
        <f>F26+F27+F28+F29</f>
        <v>0.08071759259259259</v>
      </c>
      <c r="H26" s="132">
        <v>5</v>
      </c>
    </row>
    <row r="27" spans="1:8" ht="13.5" thickBot="1">
      <c r="A27" s="136"/>
      <c r="B27" s="42">
        <v>50</v>
      </c>
      <c r="C27" s="139"/>
      <c r="D27" s="139"/>
      <c r="E27" s="42" t="str">
        <f>VLOOKUP($B27,'[1]Іменні заявки'!$A:$K,2,FALSE)</f>
        <v>Левчук Максим</v>
      </c>
      <c r="F27" s="43">
        <v>0.01599537037037037</v>
      </c>
      <c r="G27" s="142"/>
      <c r="H27" s="133"/>
    </row>
    <row r="28" spans="1:8" ht="13.5" thickBot="1">
      <c r="A28" s="136"/>
      <c r="B28" s="42">
        <v>54</v>
      </c>
      <c r="C28" s="139"/>
      <c r="D28" s="139"/>
      <c r="E28" s="42" t="str">
        <f>VLOOKUP($B28,'[1]Іменні заявки'!$A:$K,2,FALSE)</f>
        <v>Мельник Роман</v>
      </c>
      <c r="F28" s="43">
        <v>0.022511574074074073</v>
      </c>
      <c r="G28" s="142"/>
      <c r="H28" s="133"/>
    </row>
    <row r="29" spans="1:8" ht="13.5" thickBot="1">
      <c r="A29" s="137"/>
      <c r="B29" s="42">
        <v>51</v>
      </c>
      <c r="C29" s="140"/>
      <c r="D29" s="140"/>
      <c r="E29" s="42" t="str">
        <f>VLOOKUP($B29,'[1]Іменні заявки'!$A:$K,2,FALSE)</f>
        <v>Левчук Анастасія</v>
      </c>
      <c r="F29" s="43">
        <v>0.026921296296296294</v>
      </c>
      <c r="G29" s="143"/>
      <c r="H29" s="134"/>
    </row>
    <row r="30" spans="1:8" ht="13.5" thickBot="1">
      <c r="A30" s="135">
        <v>6</v>
      </c>
      <c r="B30" s="42">
        <v>81</v>
      </c>
      <c r="C30" s="138" t="str">
        <f>VLOOKUP($B30,'[1]Іменні заявки'!$A:$K,3,FALSE)</f>
        <v>Волинська область</v>
      </c>
      <c r="D30" s="138" t="str">
        <f>VLOOKUP($B30,'[1]Іменні заявки'!$A:$K,4,FALSE)</f>
        <v>Волинська область</v>
      </c>
      <c r="E30" s="42" t="str">
        <f>VLOOKUP($B30,'[1]Іменні заявки'!$A:$K,2,FALSE)</f>
        <v>Петришин Віталій</v>
      </c>
      <c r="F30" s="43">
        <v>0.017766203703703704</v>
      </c>
      <c r="G30" s="141">
        <f>F30+F31+F32+F33</f>
        <v>0.08324074074074074</v>
      </c>
      <c r="H30" s="132">
        <v>6</v>
      </c>
    </row>
    <row r="31" spans="1:8" ht="13.5" thickBot="1">
      <c r="A31" s="136"/>
      <c r="B31" s="42">
        <v>83</v>
      </c>
      <c r="C31" s="139"/>
      <c r="D31" s="139"/>
      <c r="E31" s="42" t="str">
        <f>VLOOKUP($B31,'[1]Іменні заявки'!$A:$K,2,FALSE)</f>
        <v>Гроховчук Ігор</v>
      </c>
      <c r="F31" s="43">
        <v>0.017951388888888888</v>
      </c>
      <c r="G31" s="142"/>
      <c r="H31" s="133"/>
    </row>
    <row r="32" spans="1:8" ht="13.5" thickBot="1">
      <c r="A32" s="136"/>
      <c r="B32" s="42">
        <v>80</v>
      </c>
      <c r="C32" s="139"/>
      <c r="D32" s="139"/>
      <c r="E32" s="42" t="str">
        <f>VLOOKUP($B32,'[1]Іменні заявки'!$A:$K,2,FALSE)</f>
        <v>Попович Богдан</v>
      </c>
      <c r="F32" s="43">
        <v>0.020439814814814817</v>
      </c>
      <c r="G32" s="142"/>
      <c r="H32" s="133"/>
    </row>
    <row r="33" spans="1:8" ht="13.5" thickBot="1">
      <c r="A33" s="137"/>
      <c r="B33" s="42">
        <v>85</v>
      </c>
      <c r="C33" s="140"/>
      <c r="D33" s="140"/>
      <c r="E33" s="42" t="str">
        <f>VLOOKUP($B33,'[1]Іменні заявки'!$A:$K,2,FALSE)</f>
        <v>Зуб Парасковія</v>
      </c>
      <c r="F33" s="43">
        <v>0.027083333333333334</v>
      </c>
      <c r="G33" s="143"/>
      <c r="H33" s="134"/>
    </row>
    <row r="34" spans="1:8" ht="13.5" thickBot="1">
      <c r="A34" s="135">
        <v>7</v>
      </c>
      <c r="B34" s="42">
        <v>103</v>
      </c>
      <c r="C34" s="138" t="str">
        <f>VLOOKUP($B34,'[1]Іменні заявки'!$A:$K,3,FALSE)</f>
        <v>РЦСТКЕУМ Новоселиця</v>
      </c>
      <c r="D34" s="138" t="str">
        <f>VLOOKUP($B34,'[1]Іменні заявки'!$A:$K,4,FALSE)</f>
        <v>Новоселицький район</v>
      </c>
      <c r="E34" s="42" t="str">
        <f>VLOOKUP($B34,'[1]Іменні заявки'!$A:$K,2,FALSE)</f>
        <v>Гульпе Олексій</v>
      </c>
      <c r="F34" s="43">
        <v>0.025532407407407406</v>
      </c>
      <c r="G34" s="141">
        <f>F34+F35+F36+F37</f>
        <v>0.1151851851851852</v>
      </c>
      <c r="H34" s="132">
        <v>7</v>
      </c>
    </row>
    <row r="35" spans="1:8" ht="13.5" thickBot="1">
      <c r="A35" s="136"/>
      <c r="B35" s="42">
        <v>104</v>
      </c>
      <c r="C35" s="139"/>
      <c r="D35" s="139"/>
      <c r="E35" s="42" t="str">
        <f>VLOOKUP($B35,'[1]Іменні заявки'!$A:$K,2,FALSE)</f>
        <v>Урсой Олег</v>
      </c>
      <c r="F35" s="43">
        <v>0.018055555555555557</v>
      </c>
      <c r="G35" s="142"/>
      <c r="H35" s="133"/>
    </row>
    <row r="36" spans="1:8" ht="13.5" thickBot="1">
      <c r="A36" s="136"/>
      <c r="B36" s="42">
        <v>105</v>
      </c>
      <c r="C36" s="139"/>
      <c r="D36" s="139"/>
      <c r="E36" s="42" t="str">
        <f>VLOOKUP($B36,'[1]Іменні заявки'!$A:$K,2,FALSE)</f>
        <v>Штефанеса Дмитро</v>
      </c>
      <c r="F36" s="43">
        <v>0.028310185185185185</v>
      </c>
      <c r="G36" s="142"/>
      <c r="H36" s="133"/>
    </row>
    <row r="37" spans="1:8" ht="13.5" thickBot="1">
      <c r="A37" s="137"/>
      <c r="B37" s="42">
        <v>101</v>
      </c>
      <c r="C37" s="140"/>
      <c r="D37" s="140"/>
      <c r="E37" s="42" t="str">
        <f>VLOOKUP($B37,'[1]Іменні заявки'!$A:$K,2,FALSE)</f>
        <v>Штефанеса Ганна</v>
      </c>
      <c r="F37" s="43">
        <v>0.04328703703703704</v>
      </c>
      <c r="G37" s="143"/>
      <c r="H37" s="134"/>
    </row>
    <row r="38" spans="1:8" ht="13.5" thickBot="1">
      <c r="A38" s="135">
        <v>8</v>
      </c>
      <c r="B38" s="42">
        <v>73</v>
      </c>
      <c r="C38" s="138" t="str">
        <f>VLOOKUP($B38,'[1]Іменні заявки'!$A:$K,3,FALSE)</f>
        <v>Глибоцький район</v>
      </c>
      <c r="D38" s="138" t="str">
        <f>VLOOKUP($B38,'[1]Іменні заявки'!$A:$K,4,FALSE)</f>
        <v>Глибоцького району</v>
      </c>
      <c r="E38" s="42" t="str">
        <f>VLOOKUP($B38,'[1]Іменні заявки'!$A:$K,2,FALSE)</f>
        <v>Кришка Василь</v>
      </c>
      <c r="F38" s="43">
        <v>0.03310185185185185</v>
      </c>
      <c r="G38" s="141">
        <f>F38+F39+F40+F41</f>
        <v>0.13969907407407406</v>
      </c>
      <c r="H38" s="132">
        <v>8</v>
      </c>
    </row>
    <row r="39" spans="1:8" ht="13.5" thickBot="1">
      <c r="A39" s="136"/>
      <c r="B39" s="42">
        <v>71</v>
      </c>
      <c r="C39" s="139"/>
      <c r="D39" s="139"/>
      <c r="E39" s="42" t="str">
        <f>VLOOKUP($B39,'[1]Іменні заявки'!$A:$K,2,FALSE)</f>
        <v>Сафранюк Лазар</v>
      </c>
      <c r="F39" s="43">
        <v>0.03391203703703704</v>
      </c>
      <c r="G39" s="142"/>
      <c r="H39" s="133"/>
    </row>
    <row r="40" spans="1:8" ht="13.5" thickBot="1">
      <c r="A40" s="136"/>
      <c r="B40" s="42">
        <v>75</v>
      </c>
      <c r="C40" s="139"/>
      <c r="D40" s="139"/>
      <c r="E40" s="42" t="str">
        <f>VLOOKUP($B40,'[1]Іменні заявки'!$A:$K,2,FALSE)</f>
        <v>Кіперю Олександр</v>
      </c>
      <c r="F40" s="43">
        <v>0.034027777777777775</v>
      </c>
      <c r="G40" s="142"/>
      <c r="H40" s="133"/>
    </row>
    <row r="41" spans="1:8" ht="13.5" thickBot="1">
      <c r="A41" s="137"/>
      <c r="B41" s="42">
        <v>70</v>
      </c>
      <c r="C41" s="140"/>
      <c r="D41" s="140"/>
      <c r="E41" s="42" t="str">
        <f>VLOOKUP($B41,'[1]Іменні заявки'!$A:$K,2,FALSE)</f>
        <v>Судакова Кароліна</v>
      </c>
      <c r="F41" s="43">
        <v>0.038657407407407404</v>
      </c>
      <c r="G41" s="143"/>
      <c r="H41" s="134"/>
    </row>
    <row r="42" spans="1:8" ht="13.5" thickBot="1">
      <c r="A42" s="135">
        <v>9</v>
      </c>
      <c r="B42" s="42">
        <v>60</v>
      </c>
      <c r="C42" s="138" t="str">
        <f>VLOOKUP($B42,'[1]Іменні заявки'!$A:$K,3,FALSE)</f>
        <v>"Сонечко" Хмельницкий ОЦТКУМ-3</v>
      </c>
      <c r="D42" s="138" t="str">
        <f>VLOOKUP($B42,'[1]Іменні заявки'!$A:$K,4,FALSE)</f>
        <v>Хмельницька обл.</v>
      </c>
      <c r="E42" s="42" t="str">
        <f>VLOOKUP($B42,'[1]Іменні заявки'!$A:$K,2,FALSE)</f>
        <v>Лопушанський Олександр Олександрович</v>
      </c>
      <c r="F42" s="43">
        <v>0.05254629629629629</v>
      </c>
      <c r="G42" s="141">
        <f>F42+F43+F44+F45</f>
        <v>0.2101851851851852</v>
      </c>
      <c r="H42" s="132">
        <v>9</v>
      </c>
    </row>
    <row r="43" spans="1:8" ht="13.5" thickBot="1">
      <c r="A43" s="136"/>
      <c r="B43" s="42">
        <v>61</v>
      </c>
      <c r="C43" s="139"/>
      <c r="D43" s="139"/>
      <c r="E43" s="42" t="str">
        <f>VLOOKUP($B43,'[1]Іменні заявки'!$A:$K,2,FALSE)</f>
        <v>Каденюк Ярослав Юрійович</v>
      </c>
      <c r="F43" s="43">
        <v>0.05254629629629629</v>
      </c>
      <c r="G43" s="142"/>
      <c r="H43" s="133"/>
    </row>
    <row r="44" spans="1:8" ht="13.5" thickBot="1">
      <c r="A44" s="136"/>
      <c r="B44" s="42">
        <v>62</v>
      </c>
      <c r="C44" s="139"/>
      <c r="D44" s="139"/>
      <c r="E44" s="42" t="str">
        <f>VLOOKUP($B44,'[1]Іменні заявки'!$A:$K,2,FALSE)</f>
        <v>Мельник Олександр Сергійович</v>
      </c>
      <c r="F44" s="43">
        <v>0.05254629629629629</v>
      </c>
      <c r="G44" s="142"/>
      <c r="H44" s="133"/>
    </row>
    <row r="45" spans="1:8" ht="13.5" thickBot="1">
      <c r="A45" s="137"/>
      <c r="B45" s="42">
        <v>63</v>
      </c>
      <c r="C45" s="140"/>
      <c r="D45" s="140"/>
      <c r="E45" s="42" t="str">
        <f>VLOOKUP($B45,'[1]Іменні заявки'!$A:$K,2,FALSE)</f>
        <v>Назаренко Тетяна Ігорівна</v>
      </c>
      <c r="F45" s="43">
        <v>0.0525462962962963</v>
      </c>
      <c r="G45" s="143"/>
      <c r="H45" s="134"/>
    </row>
    <row r="47" spans="3:5" ht="12.75">
      <c r="C47" t="s">
        <v>26</v>
      </c>
      <c r="E47" t="s">
        <v>27</v>
      </c>
    </row>
    <row r="49" spans="3:5" ht="12.75">
      <c r="C49" t="s">
        <v>28</v>
      </c>
      <c r="E49" t="s">
        <v>29</v>
      </c>
    </row>
  </sheetData>
  <mergeCells count="52">
    <mergeCell ref="H38:H41"/>
    <mergeCell ref="A38:A41"/>
    <mergeCell ref="C38:C41"/>
    <mergeCell ref="D38:D41"/>
    <mergeCell ref="G38:G41"/>
    <mergeCell ref="H30:H33"/>
    <mergeCell ref="A34:A37"/>
    <mergeCell ref="C34:C37"/>
    <mergeCell ref="D34:D37"/>
    <mergeCell ref="G34:G37"/>
    <mergeCell ref="H34:H37"/>
    <mergeCell ref="A30:A33"/>
    <mergeCell ref="C30:C33"/>
    <mergeCell ref="D30:D33"/>
    <mergeCell ref="G30:G33"/>
    <mergeCell ref="H22:H25"/>
    <mergeCell ref="A26:A29"/>
    <mergeCell ref="C26:C29"/>
    <mergeCell ref="D26:D29"/>
    <mergeCell ref="G26:G29"/>
    <mergeCell ref="H26:H29"/>
    <mergeCell ref="A22:A25"/>
    <mergeCell ref="C22:C25"/>
    <mergeCell ref="D22:D25"/>
    <mergeCell ref="G22:G25"/>
    <mergeCell ref="H14:H17"/>
    <mergeCell ref="A18:A21"/>
    <mergeCell ref="C18:C21"/>
    <mergeCell ref="D18:D21"/>
    <mergeCell ref="G18:G21"/>
    <mergeCell ref="H18:H21"/>
    <mergeCell ref="A14:A17"/>
    <mergeCell ref="C14:C17"/>
    <mergeCell ref="D14:D17"/>
    <mergeCell ref="G14:G17"/>
    <mergeCell ref="H7:L7"/>
    <mergeCell ref="P7:R7"/>
    <mergeCell ref="P8:R8"/>
    <mergeCell ref="A10:A13"/>
    <mergeCell ref="C10:C13"/>
    <mergeCell ref="D10:D13"/>
    <mergeCell ref="G10:G13"/>
    <mergeCell ref="H10:H13"/>
    <mergeCell ref="A1:H1"/>
    <mergeCell ref="A3:H3"/>
    <mergeCell ref="A4:H4"/>
    <mergeCell ref="P6:R6"/>
    <mergeCell ref="H42:H45"/>
    <mergeCell ref="A42:A45"/>
    <mergeCell ref="C42:C45"/>
    <mergeCell ref="D42:D45"/>
    <mergeCell ref="G42:G4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OCTKEUM</cp:lastModifiedBy>
  <cp:lastPrinted>2012-12-16T06:55:01Z</cp:lastPrinted>
  <dcterms:created xsi:type="dcterms:W3CDTF">2012-12-15T20:26:54Z</dcterms:created>
  <dcterms:modified xsi:type="dcterms:W3CDTF">2012-12-17T13:14:53Z</dcterms:modified>
  <cp:category/>
  <cp:version/>
  <cp:contentType/>
  <cp:contentStatus/>
</cp:coreProperties>
</file>